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Hbrazdova\"/>
    </mc:Choice>
  </mc:AlternateContent>
  <xr:revisionPtr revIDLastSave="0" documentId="13_ncr:1_{26193239-41E2-4269-88B3-9ECB0EF961E9}" xr6:coauthVersionLast="45" xr6:coauthVersionMax="45" xr10:uidLastSave="{00000000-0000-0000-0000-000000000000}"/>
  <bookViews>
    <workbookView xWindow="-120" yWindow="-120" windowWidth="29040" windowHeight="17325" xr2:uid="{237AF7CD-1D0A-49A2-A779-D17A7CE06641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10" i="3"/>
  <c r="M1" i="2"/>
  <c r="E74" i="2" s="1"/>
  <c r="E75" i="2" s="1"/>
  <c r="J85" i="2"/>
  <c r="I85" i="2"/>
  <c r="H85" i="2"/>
  <c r="E85" i="2"/>
  <c r="J84" i="2"/>
  <c r="I84" i="2"/>
  <c r="H84" i="2"/>
  <c r="E84" i="2"/>
  <c r="J83" i="2"/>
  <c r="I83" i="2"/>
  <c r="H83" i="2"/>
  <c r="E83" i="2"/>
  <c r="J82" i="2"/>
  <c r="I82" i="2"/>
  <c r="H82" i="2"/>
  <c r="E82" i="2"/>
  <c r="J81" i="2"/>
  <c r="I81" i="2"/>
  <c r="H81" i="2"/>
  <c r="E81" i="2"/>
  <c r="J80" i="2"/>
  <c r="I80" i="2"/>
  <c r="H80" i="2"/>
  <c r="E80" i="2"/>
  <c r="J79" i="2"/>
  <c r="I79" i="2"/>
  <c r="H79" i="2"/>
  <c r="E79" i="2"/>
  <c r="J78" i="2"/>
  <c r="I78" i="2"/>
  <c r="H78" i="2"/>
  <c r="E78" i="2"/>
  <c r="J77" i="2"/>
  <c r="J86" i="2" s="1"/>
  <c r="I77" i="2"/>
  <c r="H77" i="2"/>
  <c r="H86" i="2" s="1"/>
  <c r="C36" i="3" s="1"/>
  <c r="E77" i="2"/>
  <c r="E86" i="2" s="1"/>
  <c r="H75" i="2"/>
  <c r="C35" i="3" s="1"/>
  <c r="I74" i="2"/>
  <c r="H74" i="2"/>
  <c r="J73" i="2"/>
  <c r="I73" i="2"/>
  <c r="H73" i="2"/>
  <c r="E73" i="2"/>
  <c r="J72" i="2"/>
  <c r="I72" i="2"/>
  <c r="H72" i="2"/>
  <c r="E72" i="2"/>
  <c r="J71" i="2"/>
  <c r="I71" i="2"/>
  <c r="H71" i="2"/>
  <c r="E71" i="2"/>
  <c r="J70" i="2"/>
  <c r="I70" i="2"/>
  <c r="H70" i="2"/>
  <c r="E70" i="2"/>
  <c r="J69" i="2"/>
  <c r="I69" i="2"/>
  <c r="H69" i="2"/>
  <c r="E69" i="2"/>
  <c r="J68" i="2"/>
  <c r="I68" i="2"/>
  <c r="H68" i="2"/>
  <c r="E68" i="2"/>
  <c r="J67" i="2"/>
  <c r="I67" i="2"/>
  <c r="H67" i="2"/>
  <c r="E67" i="2"/>
  <c r="J66" i="2"/>
  <c r="I66" i="2"/>
  <c r="H66" i="2"/>
  <c r="E66" i="2"/>
  <c r="J65" i="2"/>
  <c r="I65" i="2"/>
  <c r="H65" i="2"/>
  <c r="E65" i="2"/>
  <c r="J64" i="2"/>
  <c r="I64" i="2"/>
  <c r="H64" i="2"/>
  <c r="E64" i="2"/>
  <c r="J63" i="2"/>
  <c r="I63" i="2"/>
  <c r="H63" i="2"/>
  <c r="E63" i="2"/>
  <c r="J62" i="2"/>
  <c r="I62" i="2"/>
  <c r="H62" i="2"/>
  <c r="E62" i="2"/>
  <c r="I60" i="2"/>
  <c r="H60" i="2"/>
  <c r="J60" i="2" s="1"/>
  <c r="E60" i="2"/>
  <c r="J59" i="2"/>
  <c r="I59" i="2"/>
  <c r="H59" i="2"/>
  <c r="E59" i="2"/>
  <c r="J58" i="2"/>
  <c r="I58" i="2"/>
  <c r="H58" i="2"/>
  <c r="E58" i="2"/>
  <c r="J57" i="2"/>
  <c r="I57" i="2"/>
  <c r="H57" i="2"/>
  <c r="E57" i="2"/>
  <c r="J56" i="2"/>
  <c r="I56" i="2"/>
  <c r="H56" i="2"/>
  <c r="E56" i="2"/>
  <c r="J55" i="2"/>
  <c r="I55" i="2"/>
  <c r="H55" i="2"/>
  <c r="E55" i="2"/>
  <c r="J54" i="2"/>
  <c r="I54" i="2"/>
  <c r="H54" i="2"/>
  <c r="E54" i="2"/>
  <c r="J53" i="2"/>
  <c r="I53" i="2"/>
  <c r="H53" i="2"/>
  <c r="E53" i="2"/>
  <c r="J52" i="2"/>
  <c r="I52" i="2"/>
  <c r="H52" i="2"/>
  <c r="E52" i="2"/>
  <c r="J51" i="2"/>
  <c r="I51" i="2"/>
  <c r="H51" i="2"/>
  <c r="E51" i="2"/>
  <c r="J50" i="2"/>
  <c r="I50" i="2"/>
  <c r="H50" i="2"/>
  <c r="E50" i="2"/>
  <c r="J49" i="2"/>
  <c r="I49" i="2"/>
  <c r="H49" i="2"/>
  <c r="E49" i="2"/>
  <c r="J48" i="2"/>
  <c r="I48" i="2"/>
  <c r="H48" i="2"/>
  <c r="E48" i="2"/>
  <c r="J47" i="2"/>
  <c r="I47" i="2"/>
  <c r="H47" i="2"/>
  <c r="E47" i="2"/>
  <c r="J46" i="2"/>
  <c r="I46" i="2"/>
  <c r="H46" i="2"/>
  <c r="E46" i="2"/>
  <c r="I45" i="2"/>
  <c r="H45" i="2"/>
  <c r="J45" i="2" s="1"/>
  <c r="E45" i="2"/>
  <c r="I44" i="2"/>
  <c r="H44" i="2"/>
  <c r="J44" i="2" s="1"/>
  <c r="E44" i="2"/>
  <c r="I43" i="2"/>
  <c r="H43" i="2"/>
  <c r="J43" i="2" s="1"/>
  <c r="E43" i="2"/>
  <c r="I42" i="2"/>
  <c r="H42" i="2"/>
  <c r="J42" i="2" s="1"/>
  <c r="E42" i="2"/>
  <c r="I41" i="2"/>
  <c r="H41" i="2"/>
  <c r="J41" i="2" s="1"/>
  <c r="E41" i="2"/>
  <c r="I40" i="2"/>
  <c r="H40" i="2"/>
  <c r="J40" i="2" s="1"/>
  <c r="E40" i="2"/>
  <c r="I36" i="2"/>
  <c r="H36" i="2"/>
  <c r="J36" i="2" s="1"/>
  <c r="E36" i="2"/>
  <c r="I35" i="2"/>
  <c r="H35" i="2"/>
  <c r="J35" i="2" s="1"/>
  <c r="E35" i="2"/>
  <c r="I34" i="2"/>
  <c r="H34" i="2"/>
  <c r="J34" i="2" s="1"/>
  <c r="E34" i="2"/>
  <c r="I33" i="2"/>
  <c r="H33" i="2"/>
  <c r="J33" i="2" s="1"/>
  <c r="E33" i="2"/>
  <c r="I31" i="2"/>
  <c r="H31" i="2"/>
  <c r="J31" i="2" s="1"/>
  <c r="E31" i="2"/>
  <c r="I30" i="2"/>
  <c r="H30" i="2"/>
  <c r="J30" i="2" s="1"/>
  <c r="E30" i="2"/>
  <c r="I29" i="2"/>
  <c r="H29" i="2"/>
  <c r="J29" i="2" s="1"/>
  <c r="E29" i="2"/>
  <c r="I28" i="2"/>
  <c r="H28" i="2"/>
  <c r="H37" i="2" s="1"/>
  <c r="C34" i="3" s="1"/>
  <c r="E28" i="2"/>
  <c r="E37" i="2" s="1"/>
  <c r="B34" i="3" s="1"/>
  <c r="I24" i="2"/>
  <c r="H24" i="2"/>
  <c r="E24" i="2"/>
  <c r="I23" i="2"/>
  <c r="H23" i="2"/>
  <c r="E23" i="2"/>
  <c r="I22" i="2"/>
  <c r="H22" i="2"/>
  <c r="E22" i="2"/>
  <c r="J22" i="2" s="1"/>
  <c r="I21" i="2"/>
  <c r="H21" i="2"/>
  <c r="E21" i="2"/>
  <c r="J21" i="2" s="1"/>
  <c r="I20" i="2"/>
  <c r="H20" i="2"/>
  <c r="E20" i="2"/>
  <c r="I16" i="2"/>
  <c r="H16" i="2"/>
  <c r="E16" i="2"/>
  <c r="I15" i="2"/>
  <c r="H15" i="2"/>
  <c r="E15" i="2"/>
  <c r="J15" i="2" s="1"/>
  <c r="I14" i="2"/>
  <c r="H14" i="2"/>
  <c r="E14" i="2"/>
  <c r="J14" i="2" s="1"/>
  <c r="I13" i="2"/>
  <c r="H13" i="2"/>
  <c r="E13" i="2"/>
  <c r="I12" i="2"/>
  <c r="H12" i="2"/>
  <c r="E12" i="2"/>
  <c r="I11" i="2"/>
  <c r="H11" i="2"/>
  <c r="E11" i="2"/>
  <c r="J11" i="2" s="1"/>
  <c r="I10" i="2"/>
  <c r="H10" i="2"/>
  <c r="E10" i="2"/>
  <c r="J10" i="2" s="1"/>
  <c r="I9" i="2"/>
  <c r="H9" i="2"/>
  <c r="E9" i="2"/>
  <c r="I8" i="2"/>
  <c r="H8" i="2"/>
  <c r="E8" i="2"/>
  <c r="I7" i="2"/>
  <c r="H7" i="2"/>
  <c r="E7" i="2"/>
  <c r="J7" i="2" s="1"/>
  <c r="I6" i="2"/>
  <c r="H6" i="2"/>
  <c r="E6" i="2"/>
  <c r="J6" i="2" s="1"/>
  <c r="I5" i="2"/>
  <c r="H5" i="2"/>
  <c r="E5" i="2"/>
  <c r="I4" i="2"/>
  <c r="H4" i="2"/>
  <c r="E4" i="2"/>
  <c r="I3" i="2"/>
  <c r="H3" i="2"/>
  <c r="E3" i="2"/>
  <c r="J3" i="2" s="1"/>
  <c r="J28" i="2" l="1"/>
  <c r="J37" i="2" s="1"/>
  <c r="H17" i="2"/>
  <c r="J5" i="2"/>
  <c r="J9" i="2"/>
  <c r="J13" i="2"/>
  <c r="E25" i="2"/>
  <c r="B33" i="3" s="1"/>
  <c r="J24" i="2"/>
  <c r="J4" i="2"/>
  <c r="J8" i="2"/>
  <c r="J12" i="2"/>
  <c r="J16" i="2"/>
  <c r="H25" i="2"/>
  <c r="C33" i="3" s="1"/>
  <c r="J23" i="2"/>
  <c r="B36" i="3"/>
  <c r="C9" i="3"/>
  <c r="C11" i="3" s="1"/>
  <c r="B35" i="3"/>
  <c r="C5" i="3"/>
  <c r="C32" i="3"/>
  <c r="E17" i="2"/>
  <c r="J20" i="2"/>
  <c r="J74" i="2"/>
  <c r="J75" i="2" s="1"/>
  <c r="J25" i="2" l="1"/>
  <c r="J17" i="2"/>
  <c r="C6" i="3"/>
  <c r="C8" i="3" s="1"/>
  <c r="B32" i="3"/>
  <c r="B3" i="3"/>
  <c r="C4" i="3" l="1"/>
  <c r="C7" i="3" s="1"/>
  <c r="C12" i="3" s="1"/>
  <c r="B4" i="3"/>
  <c r="B7" i="3" l="1"/>
  <c r="C20" i="3"/>
  <c r="C19" i="3"/>
  <c r="C21" i="3" s="1"/>
  <c r="C15" i="3" l="1"/>
  <c r="B12" i="3"/>
  <c r="C14" i="3" l="1"/>
  <c r="C13" i="3"/>
  <c r="C16" i="3" s="1"/>
  <c r="C22" i="3" l="1"/>
  <c r="B25" i="3" s="1"/>
  <c r="C25" i="3" s="1"/>
  <c r="C24" i="3" l="1"/>
  <c r="C27" i="3" l="1"/>
  <c r="C30" i="3"/>
  <c r="C29" i="3"/>
</calcChain>
</file>

<file path=xl/sharedStrings.xml><?xml version="1.0" encoding="utf-8"?>
<sst xmlns="http://schemas.openxmlformats.org/spreadsheetml/2006/main" count="370" uniqueCount="161">
  <si>
    <t>Název</t>
  </si>
  <si>
    <t>Hodnota</t>
  </si>
  <si>
    <t>Nadpis rekapitulace</t>
  </si>
  <si>
    <t>Seznam prací a dodávek elektrotechnických zařízení</t>
  </si>
  <si>
    <t>Akce</t>
  </si>
  <si>
    <t xml:space="preserve">OKO ZLÍN – TŘ. T. BATI
MODERNIZACE OBJEKTU Č.P. 508 A Č.P. 5682_x000D_
</t>
  </si>
  <si>
    <t>Projekt</t>
  </si>
  <si>
    <t>SO 02 OBJEKT B – Č.P. 5862
MĚŘENÍ A REGULACE - NEUZNATELNÉ POLOŽKY</t>
  </si>
  <si>
    <t>Investor</t>
  </si>
  <si>
    <t>OBEK SERVIS a.s.,Panelová 289/6, 190 15 Praha 9 - Satalice</t>
  </si>
  <si>
    <t>Z. č.</t>
  </si>
  <si>
    <t>201918</t>
  </si>
  <si>
    <t>A. č.</t>
  </si>
  <si>
    <t>Smlouva</t>
  </si>
  <si>
    <t/>
  </si>
  <si>
    <t>Vypracoval</t>
  </si>
  <si>
    <t>Petr Bořuta</t>
  </si>
  <si>
    <t>Kontroloval</t>
  </si>
  <si>
    <t>Datum</t>
  </si>
  <si>
    <t>26.9.2019</t>
  </si>
  <si>
    <t>Zpracovatel</t>
  </si>
  <si>
    <t>CÚ</t>
  </si>
  <si>
    <t>Poznámka</t>
  </si>
  <si>
    <t>Uvedené ceny jsou v Kč a nezahrnují DPH, pokud to není uvedeno.</t>
  </si>
  <si>
    <t>Doprava dodávek  (3,6) %</t>
  </si>
  <si>
    <t>4,50</t>
  </si>
  <si>
    <t>Přesun dodávek  (1) %</t>
  </si>
  <si>
    <t>2,00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</si>
  <si>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</si>
  <si>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</si>
  <si>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</si>
  <si>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</si>
  <si>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</si>
  <si>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</si>
  <si>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</si>
  <si>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</si>
  <si>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</si>
  <si>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</si>
  <si>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</si>
  <si>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</si>
  <si>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</si>
  <si>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</si>
  <si>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</si>
  <si>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</si>
  <si>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</si>
  <si>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</si>
  <si>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</si>
  <si>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0</t>
  </si>
  <si>
    <t>Procento PM %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</si>
  <si>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</si>
  <si>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</si>
  <si>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</si>
  <si>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</si>
  <si>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</si>
  <si>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</si>
  <si>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</si>
  <si>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</si>
  <si>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</si>
  <si>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Rozvaděč DMR3</t>
  </si>
  <si>
    <t>Rozváděčová skříň, plastová 36 DIN, kompletní</t>
  </si>
  <si>
    <t>ks</t>
  </si>
  <si>
    <t>Žlab kabelový 60x80mm</t>
  </si>
  <si>
    <t>m</t>
  </si>
  <si>
    <t>Vývodka M20x1, 5 s maticí</t>
  </si>
  <si>
    <t>Vypínač 1P, 40A na DIN lištu</t>
  </si>
  <si>
    <t>Jistič modulární B4/1, 10kA</t>
  </si>
  <si>
    <t>Jistič modulární B6/1, 10kA</t>
  </si>
  <si>
    <t>Svorka CBD-4-béžová </t>
  </si>
  <si>
    <t>Nosič štítku, 30x50mm, prázdný</t>
  </si>
  <si>
    <t>Relé přepínací 4P/6A, 24VDC, s paticí</t>
  </si>
  <si>
    <t>Zásuvka, ČSN, 230V/16A na DIN lištu</t>
  </si>
  <si>
    <t>Přepěťová ochrana s vf filtrem, 6 A</t>
  </si>
  <si>
    <t>Transformátor 230/24V, 40VA</t>
  </si>
  <si>
    <t xml:space="preserve"> Sestavení rozvaděče dle dokumentace, včetně DIM</t>
  </si>
  <si>
    <t>kpl</t>
  </si>
  <si>
    <t>Svazkování jednožilových kabelů</t>
  </si>
  <si>
    <t>Rozvaděč DMR3 - celkem</t>
  </si>
  <si>
    <t>Řídicí systém</t>
  </si>
  <si>
    <t>Součást rozvaděče DMR3</t>
  </si>
  <si>
    <t>Napájecí zdroj 230VAC/24VDC, 2.5A</t>
  </si>
  <si>
    <t>Uživatelský SW pro DDC systémy, za 1 datový bod</t>
  </si>
  <si>
    <t>parametrizace PLC</t>
  </si>
  <si>
    <t>hod</t>
  </si>
  <si>
    <t>test 1:1</t>
  </si>
  <si>
    <t>Řídicí systém - celkem</t>
  </si>
  <si>
    <t>Polní instrumentace</t>
  </si>
  <si>
    <t>Dle technologického schematu výměníkové stanice</t>
  </si>
  <si>
    <t>Snímač teploty venkovní, Ni1000</t>
  </si>
  <si>
    <t>Komunikativní pokojový snímač teploty</t>
  </si>
  <si>
    <t>Snímač teploty příložný, Ni1000</t>
  </si>
  <si>
    <t>Dle technologického schematu VZT</t>
  </si>
  <si>
    <t>Snímač teploty stonkový do VZT, délka stonku 180 mm, Ni1000</t>
  </si>
  <si>
    <t>Snímač diferenčního tlaku, kontakní, rozsah 50-500Pa</t>
  </si>
  <si>
    <t>Polní instrumentace - celkem</t>
  </si>
  <si>
    <t>Elektromontáže</t>
  </si>
  <si>
    <t>Kabel silový, izolace PVC, CYKY-J 3x1,5, pevně</t>
  </si>
  <si>
    <t>Kabel silový, izolace PVC, CYKY-J 5x1.5 mm2, pevně</t>
  </si>
  <si>
    <t>Vodič silový, izolace PVCH07V-K 6 CR , pevně</t>
  </si>
  <si>
    <t>Kabel stíněný, JYTY-O 2x1 , pevně</t>
  </si>
  <si>
    <t>Kabel stíněný, JYTY-O 4x1 , pevně</t>
  </si>
  <si>
    <t>Kabel datový, bezhalogenový, PraflaGuard UTP cat. 5E</t>
  </si>
  <si>
    <t>ZSA16 na potrubí</t>
  </si>
  <si>
    <t>Cu pás.ZS16 20x500x0,5mm</t>
  </si>
  <si>
    <t>Svorkovnice pospojování MET</t>
  </si>
  <si>
    <t>Ocelové nosné konstrukce pro přístroje, do 5kg</t>
  </si>
  <si>
    <t>Kabelový žlab plechový, včetně spojovacího materiálu, 62/50 žlab s víkem</t>
  </si>
  <si>
    <t>kabelový závěs</t>
  </si>
  <si>
    <t>Krabice odbočná plastová, šedá, prázdná, IP 54,12 otv.</t>
  </si>
  <si>
    <t>Trubka plastová LA, d 16   mm, pevně</t>
  </si>
  <si>
    <t>Osazení hmoždinky do cihlového zdiva</t>
  </si>
  <si>
    <t>Protipožární ucpávka, průchod stěnou,  stropem</t>
  </si>
  <si>
    <t>dm2</t>
  </si>
  <si>
    <t>Zapojení malého přístroje</t>
  </si>
  <si>
    <t>Servisní Vypínač, 3-pól, 20A</t>
  </si>
  <si>
    <t>Ukončení vodičů v rozvaděčích, do 2,5 mm2</t>
  </si>
  <si>
    <t>Ukončení a zapojení stínění pláště kabelu</t>
  </si>
  <si>
    <t>Montáž rozvaděčů skříňových do  200 kg</t>
  </si>
  <si>
    <t>Součást výměníkové stanice</t>
  </si>
  <si>
    <t>Podružný materiál</t>
  </si>
  <si>
    <t>Elektromontáže - celkem</t>
  </si>
  <si>
    <t>Hodinové zůčtovací sazby</t>
  </si>
  <si>
    <t>Uvedení do provozu</t>
  </si>
  <si>
    <t xml:space="preserve"> Příprava ke komplexní zkoušce</t>
  </si>
  <si>
    <t>Lešení, nátěry</t>
  </si>
  <si>
    <t xml:space="preserve"> Koordinace postupu montáže s ostatními profesemi</t>
  </si>
  <si>
    <t>Stavební výpomoc</t>
  </si>
  <si>
    <t>Revizní technik, provedení revizní zkoušky dle ČSN</t>
  </si>
  <si>
    <t>Spolupráce s revizním technikem</t>
  </si>
  <si>
    <t>Schéma rozváděče</t>
  </si>
  <si>
    <t>Doprava, stavební přesuny hmot</t>
  </si>
  <si>
    <t>Hodinové zůčtovací sazby - celkem</t>
  </si>
  <si>
    <t>Hodnota A</t>
  </si>
  <si>
    <t>Hodnota B</t>
  </si>
  <si>
    <t>Základní náklady</t>
  </si>
  <si>
    <t>Dodávka</t>
  </si>
  <si>
    <t>Doprava 4,50%, Přesun 2,00%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</si>
  <si>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</si>
  <si>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</si>
  <si>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</si>
  <si>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</si>
  <si>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</si>
  <si>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</si>
  <si>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</si>
  <si>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</si>
  <si>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</si>
  <si>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</si>
  <si>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</si>
  <si>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</si>
  <si>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</si>
  <si>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</si>
  <si>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2,00% z pravé strany mezisoučtu 2</t>
  </si>
  <si>
    <t>Vedlejší náklady celkem</t>
  </si>
  <si>
    <t>Kompletační činnost</t>
  </si>
  <si>
    <t>Náklady celkem</t>
  </si>
  <si>
    <t>Základ a hodnota DPH 21%</t>
  </si>
  <si>
    <t>Základ a hodnota DPH 0%</t>
  </si>
  <si>
    <t>Náklady celkem bez DPH</t>
  </si>
  <si>
    <t>Roční nárůst cen 0,00%</t>
  </si>
  <si>
    <t>Součty odstavců</t>
  </si>
  <si>
    <t>CPU+LCD4x20, ETH100/10, 1x RS485, 4xAI, 7DI, 11xAO, 4xDO</t>
  </si>
  <si>
    <t>patrová ústředna pro odečet kalorimetrů a vodoměrů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</si>
</sst>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蘀橀㱸Ê☸«_x0008_"/>
      <charset val="238"/>
    </font>
    <font>
      <b/>
      <sz val="11"/>
      <color rgb="FF000000"/>
      <name val="敓潧⁥䥕蘀橀㱸Ê☸«_x0008_"/>
      <charset val="238"/>
    </font>
    <font>
      <b/>
      <sz val="10"/>
      <color rgb="FF000000"/>
      <name val="敓潧⁥䥕蘀橀㱸Ê☸«_x0008_"/>
      <charset val="238"/>
    </font>
    <font>
      <b/>
      <sz val="9"/>
      <color rgb="FF000000"/>
      <name val="敓潧⁥䥕蘀橀㱸Ê☸«_x0008_"/>
      <charset val="238"/>
    </font>
    <font>
      <i/>
      <sz val="9"/>
      <color rgb="FF000000"/>
      <name val="敓潧⁥䥕蘀橀㱸Ê☸«_x0008_"/>
      <charset val="238"/>
    </font>
    <font>
      <sz val="9"/>
      <color rgb="FF000000"/>
      <name val="敓潧⁥䥕蘀礻˔☸³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0D74F-102F-48D9-8A31-BF99A32E2641}">
  <dimension ref="A1:F36"/>
  <sheetViews>
    <sheetView tabSelected="1" workbookViewId="0"/>
  </sheetViews>
  <sheetFormatPr defaultRowHeight="15"/>
  <cols>
    <col min="1" max="1" width="39.28515625" style="1" bestFit="1" customWidth="1"/>
    <col min="2" max="2" width="9.85546875" style="11" bestFit="1" customWidth="1"/>
    <col min="3" max="3" width="11.28515625" style="11" bestFit="1" customWidth="1"/>
    <col min="6" max="6" width="0" style="10" hidden="1" customWidth="1"/>
  </cols>
  <sheetData>
    <row r="1" spans="1:4">
      <c r="A1" s="2" t="s">
        <v>0</v>
      </c>
      <c r="B1" s="12" t="s">
        <v>131</v>
      </c>
      <c r="C1" s="12" t="s">
        <v>132</v>
      </c>
      <c r="D1" s="3"/>
    </row>
    <row r="2" spans="1:4">
      <c r="A2" s="6" t="s">
        <v>133</v>
      </c>
      <c r="B2" s="17"/>
      <c r="C2" s="17"/>
      <c r="D2" s="3"/>
    </row>
    <row r="3" spans="1:4">
      <c r="A3" s="7" t="s">
        <v>134</v>
      </c>
      <c r="B3" s="14">
        <f>(Rozpočet!E17+Rozpočet!E25+Rozpočet!E37)</f>
        <v>0</v>
      </c>
      <c r="C3" s="14"/>
      <c r="D3" s="3"/>
    </row>
    <row r="4" spans="1:4">
      <c r="A4" s="7" t="s">
        <v>135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7" t="s">
        <v>136</v>
      </c>
      <c r="B5" s="14"/>
      <c r="C5" s="14">
        <f>(Rozpočet!E75) + 0</f>
        <v>0</v>
      </c>
      <c r="D5" s="3"/>
    </row>
    <row r="6" spans="1:4">
      <c r="A6" s="7" t="s">
        <v>137</v>
      </c>
      <c r="B6" s="14"/>
      <c r="C6" s="14">
        <f>(Rozpočet!H17+Rozpočet!H25+Rozpočet!H37) + (Rozpočet!H75) + 0</f>
        <v>0</v>
      </c>
      <c r="D6" s="3"/>
    </row>
    <row r="7" spans="1:4">
      <c r="A7" s="8" t="s">
        <v>138</v>
      </c>
      <c r="B7" s="18">
        <f>B3 + B4</f>
        <v>0</v>
      </c>
      <c r="C7" s="18">
        <f>C3 + C4 + C5 + C6</f>
        <v>0</v>
      </c>
      <c r="D7" s="3"/>
    </row>
    <row r="8" spans="1:4">
      <c r="A8" s="7" t="s">
        <v>139</v>
      </c>
      <c r="B8" s="14"/>
      <c r="C8" s="14">
        <f>(C5 + C6) * Parametry!B18 / 100</f>
        <v>0</v>
      </c>
      <c r="D8" s="3"/>
    </row>
    <row r="9" spans="1:4">
      <c r="A9" s="7" t="s">
        <v>140</v>
      </c>
      <c r="B9" s="14"/>
      <c r="C9" s="14">
        <f>(Rozpočet!E86) + (Rozpočet!H86)</f>
        <v>0</v>
      </c>
      <c r="D9" s="3"/>
    </row>
    <row r="10" spans="1:4">
      <c r="A10" s="7" t="s">
        <v>141</v>
      </c>
      <c r="B10" s="14"/>
      <c r="C10" s="14">
        <f>0 + 0</f>
        <v>0</v>
      </c>
      <c r="D10" s="3"/>
    </row>
    <row r="11" spans="1:4">
      <c r="A11" s="7" t="s">
        <v>142</v>
      </c>
      <c r="B11" s="14"/>
      <c r="C11" s="14">
        <f>(C9 + C10) * Parametry!B19 / 100</f>
        <v>0</v>
      </c>
      <c r="D11" s="3"/>
    </row>
    <row r="12" spans="1:4">
      <c r="A12" s="8" t="s">
        <v>143</v>
      </c>
      <c r="B12" s="18">
        <f>B7</f>
        <v>0</v>
      </c>
      <c r="C12" s="18">
        <f>C7 + C8 + C9 + C10 + C11</f>
        <v>0</v>
      </c>
      <c r="D12" s="3"/>
    </row>
    <row r="13" spans="1:4">
      <c r="A13" s="7" t="s">
        <v>144</v>
      </c>
      <c r="B13" s="14"/>
      <c r="C13" s="14">
        <f>(B12 + C12) * Parametry!B20 / 100</f>
        <v>0</v>
      </c>
      <c r="D13" s="3"/>
    </row>
    <row r="14" spans="1:4">
      <c r="A14" s="7" t="s">
        <v>145</v>
      </c>
      <c r="B14" s="14"/>
      <c r="C14" s="14">
        <f>(B12 + C12) * Parametry!B21 / 100</f>
        <v>0</v>
      </c>
      <c r="D14" s="3"/>
    </row>
    <row r="15" spans="1:4">
      <c r="A15" s="7" t="s">
        <v>146</v>
      </c>
      <c r="B15" s="14"/>
      <c r="C15" s="14">
        <f>(B7 + C7) * Parametry!B22 / 100</f>
        <v>0</v>
      </c>
      <c r="D15" s="3"/>
    </row>
    <row r="16" spans="1:4">
      <c r="A16" s="6" t="s">
        <v>147</v>
      </c>
      <c r="B16" s="17"/>
      <c r="C16" s="17">
        <f>B12 + C12 + C13 + C14 + C15</f>
        <v>0</v>
      </c>
      <c r="D16" s="3"/>
    </row>
    <row r="17" spans="1:4">
      <c r="A17" s="7" t="s">
        <v>14</v>
      </c>
      <c r="B17" s="14"/>
      <c r="C17" s="14"/>
      <c r="D17" s="3"/>
    </row>
    <row r="18" spans="1:4">
      <c r="A18" s="6" t="s">
        <v>148</v>
      </c>
      <c r="B18" s="17"/>
      <c r="C18" s="17"/>
      <c r="D18" s="3"/>
    </row>
    <row r="19" spans="1:4">
      <c r="A19" s="7" t="s">
        <v>149</v>
      </c>
      <c r="B19" s="14"/>
      <c r="C19" s="14">
        <f>C12 * Parametry!B23 / 100</f>
        <v>0</v>
      </c>
      <c r="D19" s="3"/>
    </row>
    <row r="20" spans="1:4">
      <c r="A20" s="7" t="s">
        <v>150</v>
      </c>
      <c r="B20" s="14"/>
      <c r="C20" s="14">
        <f>C12 * Parametry!B24 / 100</f>
        <v>0</v>
      </c>
      <c r="D20" s="3"/>
    </row>
    <row r="21" spans="1:4">
      <c r="A21" s="6" t="s">
        <v>151</v>
      </c>
      <c r="B21" s="17"/>
      <c r="C21" s="17">
        <f>C19 + C20</f>
        <v>0</v>
      </c>
      <c r="D21" s="3"/>
    </row>
    <row r="22" spans="1:4">
      <c r="A22" s="7" t="s">
        <v>152</v>
      </c>
      <c r="B22" s="14"/>
      <c r="C22" s="14">
        <f>Parametry!B25 * Parametry!B28 * (C16 * Parametry!B27)^Parametry!B26</f>
        <v>0</v>
      </c>
      <c r="D22" s="3"/>
    </row>
    <row r="23" spans="1:4">
      <c r="A23" s="7" t="s">
        <v>14</v>
      </c>
      <c r="B23" s="14"/>
      <c r="C23" s="14"/>
      <c r="D23" s="3"/>
    </row>
    <row r="24" spans="1:4">
      <c r="A24" s="4" t="s">
        <v>153</v>
      </c>
      <c r="B24" s="13"/>
      <c r="C24" s="13">
        <f>C16 + C21 + C22</f>
        <v>0</v>
      </c>
      <c r="D24" s="3"/>
    </row>
    <row r="25" spans="1:4">
      <c r="A25" s="7" t="s">
        <v>154</v>
      </c>
      <c r="B25" s="14">
        <f>(SUM(Rozpočet!E27:E36)+SUM(Rozpočet!E39:E74)+SUM(Rozpočet!E77:E85)) + (SUM(Rozpočet!H27:H36)+SUM(Rozpočet!H39:H73)+SUM(Rozpočet!H77:H85)) + B4 + C4 + C8 + C11 + C13 + C14 + C15 + C21 + C22</f>
        <v>0</v>
      </c>
      <c r="C25" s="14">
        <f>B25 * Parametry!B31 / 100</f>
        <v>0</v>
      </c>
      <c r="D25" s="3"/>
    </row>
    <row r="26" spans="1:4">
      <c r="A26" s="7" t="s">
        <v>155</v>
      </c>
      <c r="B26" s="14">
        <f>(SUM(Rozpočet!E27,Rozpočet!E32)+SUM(Rozpočet!E39,Rozpočet!E61)) + (SUM(Rozpočet!H27,Rozpočet!H32)+SUM(Rozpočet!H39,Rozpočet!H61))</f>
        <v>0</v>
      </c>
      <c r="C26" s="14">
        <f>B26 * Parametry!B32 / 100</f>
        <v>0</v>
      </c>
      <c r="D26" s="3"/>
    </row>
    <row r="27" spans="1:4">
      <c r="A27" s="4" t="s">
        <v>156</v>
      </c>
      <c r="B27" s="13"/>
      <c r="C27" s="13">
        <f>C24 + C25 + C26</f>
        <v>0</v>
      </c>
      <c r="D27" s="3"/>
    </row>
    <row r="28" spans="1:4">
      <c r="A28" s="7" t="s">
        <v>14</v>
      </c>
      <c r="B28" s="14"/>
      <c r="C28" s="14"/>
      <c r="D28" s="3"/>
    </row>
    <row r="29" spans="1:4">
      <c r="A29" s="7" t="s">
        <v>157</v>
      </c>
      <c r="B29" s="14"/>
      <c r="C29" s="14">
        <f>C24 * Parametry!B29 / 100</f>
        <v>0</v>
      </c>
      <c r="D29" s="3"/>
    </row>
    <row r="30" spans="1:4">
      <c r="A30" s="7" t="s">
        <v>157</v>
      </c>
      <c r="B30" s="14"/>
      <c r="C30" s="14">
        <f>C24 * Parametry!B30 / 100</f>
        <v>0</v>
      </c>
      <c r="D30" s="3"/>
    </row>
    <row r="31" spans="1:4">
      <c r="A31" s="6" t="s">
        <v>158</v>
      </c>
      <c r="B31" s="19" t="s">
        <v>51</v>
      </c>
      <c r="C31" s="19" t="s">
        <v>54</v>
      </c>
      <c r="D31" s="3"/>
    </row>
    <row r="32" spans="1:4">
      <c r="A32" s="7" t="s">
        <v>58</v>
      </c>
      <c r="B32" s="14">
        <f>(Rozpočet!E17)</f>
        <v>0</v>
      </c>
      <c r="C32" s="14">
        <f>(Rozpočet!H17)</f>
        <v>0</v>
      </c>
      <c r="D32" s="3"/>
    </row>
    <row r="33" spans="1:4">
      <c r="A33" s="7" t="s">
        <v>77</v>
      </c>
      <c r="B33" s="14">
        <f>(Rozpočet!E25)</f>
        <v>0</v>
      </c>
      <c r="C33" s="14">
        <f>(Rozpočet!H25)</f>
        <v>0</v>
      </c>
      <c r="D33" s="3"/>
    </row>
    <row r="34" spans="1:4">
      <c r="A34" s="7" t="s">
        <v>85</v>
      </c>
      <c r="B34" s="14">
        <f>(Rozpočet!E37)</f>
        <v>0</v>
      </c>
      <c r="C34" s="14">
        <f>(Rozpočet!H37)</f>
        <v>0</v>
      </c>
      <c r="D34" s="3"/>
    </row>
    <row r="35" spans="1:4">
      <c r="A35" s="7" t="s">
        <v>94</v>
      </c>
      <c r="B35" s="14">
        <f>(Rozpočet!E75)</f>
        <v>0</v>
      </c>
      <c r="C35" s="14">
        <f>(Rozpočet!H75)</f>
        <v>0</v>
      </c>
      <c r="D35" s="3"/>
    </row>
    <row r="36" spans="1:4">
      <c r="A36" s="7" t="s">
        <v>120</v>
      </c>
      <c r="B36" s="14">
        <f>(Rozpočet!E86)</f>
        <v>0</v>
      </c>
      <c r="C36" s="14">
        <f>(Rozpočet!H86)</f>
        <v>0</v>
      </c>
      <c r="D36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67987-3EEB-4916-B258-3AD0F322C3DA}">
  <dimension ref="A1:M86"/>
  <sheetViews>
    <sheetView workbookViewId="0">
      <selection activeCell="A3" sqref="A3"/>
    </sheetView>
  </sheetViews>
  <sheetFormatPr defaultRowHeight="15"/>
  <cols>
    <col min="1" max="1" width="69.28515625" style="1" bestFit="1" customWidth="1"/>
    <col min="2" max="2" width="4.5703125" style="1" bestFit="1" customWidth="1"/>
    <col min="3" max="3" width="6.42578125" style="11" bestFit="1" customWidth="1"/>
    <col min="4" max="4" width="8.85546875" style="11" bestFit="1" customWidth="1"/>
    <col min="5" max="5" width="13.42578125" style="11" bestFit="1" customWidth="1"/>
    <col min="6" max="6" width="14.42578125" style="1" bestFit="1" customWidth="1"/>
    <col min="7" max="7" width="8.85546875" style="11" bestFit="1" customWidth="1"/>
    <col min="8" max="8" width="12.5703125" style="11" bestFit="1" customWidth="1"/>
    <col min="9" max="9" width="8.85546875" style="11" bestFit="1" customWidth="1"/>
    <col min="10" max="10" width="11.42578125" style="11" bestFit="1" customWidth="1"/>
    <col min="13" max="13" width="8" style="10" hidden="1" customWidth="1"/>
  </cols>
  <sheetData>
    <row r="1" spans="1:13">
      <c r="A1" s="2" t="s">
        <v>0</v>
      </c>
      <c r="B1" s="2" t="s">
        <v>49</v>
      </c>
      <c r="C1" s="12" t="s">
        <v>50</v>
      </c>
      <c r="D1" s="12" t="s">
        <v>51</v>
      </c>
      <c r="E1" s="12" t="s">
        <v>52</v>
      </c>
      <c r="F1" s="2" t="s">
        <v>53</v>
      </c>
      <c r="G1" s="12" t="s">
        <v>54</v>
      </c>
      <c r="H1" s="12" t="s">
        <v>55</v>
      </c>
      <c r="I1" s="12" t="s">
        <v>56</v>
      </c>
      <c r="J1" s="12" t="s">
        <v>57</v>
      </c>
      <c r="K1" s="3"/>
      <c r="L1" s="3"/>
      <c r="M1" s="10">
        <f>Parametry!B33/100*E40+Parametry!B33/100*E41+Parametry!B33/100*E42+Parametry!B33/100*E43+Parametry!B33/100*E44+Parametry!B33/100*E45+Parametry!B33/100*E46+Parametry!B33/100*E47+Parametry!B33/100*E48+Parametry!B33/100*E49+Parametry!B33/100*E50+Parametry!B33/100*E51+Parametry!B33/100*E52+Parametry!B33/100*E53+Parametry!B33/100*E54+Parametry!B33/100*E55+Parametry!B33/100*E56+Parametry!B33/100*E57+Parametry!B33/100*E58+Parametry!B33/100*E59+Parametry!B33/100*E60+Parametry!B33/100*E62+Parametry!B33/100*E63</f>
        <v>0</v>
      </c>
    </row>
    <row r="2" spans="1:13">
      <c r="A2" s="4" t="s">
        <v>58</v>
      </c>
      <c r="B2" s="4" t="s">
        <v>14</v>
      </c>
      <c r="C2" s="13"/>
      <c r="D2" s="13"/>
      <c r="E2" s="13"/>
      <c r="F2" s="4" t="s">
        <v>14</v>
      </c>
      <c r="G2" s="13"/>
      <c r="H2" s="13"/>
      <c r="I2" s="13"/>
      <c r="J2" s="13"/>
      <c r="K2" s="3"/>
      <c r="L2" s="3"/>
    </row>
    <row r="3" spans="1:13">
      <c r="A3" s="7" t="s">
        <v>59</v>
      </c>
      <c r="B3" s="7" t="s">
        <v>60</v>
      </c>
      <c r="C3" s="14">
        <v>1</v>
      </c>
      <c r="D3" s="14"/>
      <c r="E3" s="14">
        <f t="shared" ref="E3:E16" si="0">C3*D3</f>
        <v>0</v>
      </c>
      <c r="F3" s="7" t="s">
        <v>14</v>
      </c>
      <c r="G3" s="14"/>
      <c r="H3" s="14">
        <f t="shared" ref="H3:H16" si="1">C3*G3</f>
        <v>0</v>
      </c>
      <c r="I3" s="14">
        <f t="shared" ref="I3:I16" si="2">D3+G3</f>
        <v>0</v>
      </c>
      <c r="J3" s="14">
        <f t="shared" ref="J3:J16" si="3">E3+H3</f>
        <v>0</v>
      </c>
      <c r="K3" s="3"/>
      <c r="L3" s="3"/>
    </row>
    <row r="4" spans="1:13">
      <c r="A4" s="7" t="s">
        <v>61</v>
      </c>
      <c r="B4" s="7" t="s">
        <v>62</v>
      </c>
      <c r="C4" s="14">
        <v>1</v>
      </c>
      <c r="D4" s="14"/>
      <c r="E4" s="14">
        <f t="shared" si="0"/>
        <v>0</v>
      </c>
      <c r="F4" s="7" t="s">
        <v>14</v>
      </c>
      <c r="G4" s="14"/>
      <c r="H4" s="14">
        <f t="shared" si="1"/>
        <v>0</v>
      </c>
      <c r="I4" s="14">
        <f t="shared" si="2"/>
        <v>0</v>
      </c>
      <c r="J4" s="14">
        <f t="shared" si="3"/>
        <v>0</v>
      </c>
      <c r="K4" s="3"/>
      <c r="L4" s="3"/>
    </row>
    <row r="5" spans="1:13">
      <c r="A5" s="7" t="s">
        <v>63</v>
      </c>
      <c r="B5" s="7" t="s">
        <v>60</v>
      </c>
      <c r="C5" s="14">
        <v>25</v>
      </c>
      <c r="D5" s="14"/>
      <c r="E5" s="14">
        <f t="shared" si="0"/>
        <v>0</v>
      </c>
      <c r="F5" s="7" t="s">
        <v>14</v>
      </c>
      <c r="G5" s="14"/>
      <c r="H5" s="14">
        <f t="shared" si="1"/>
        <v>0</v>
      </c>
      <c r="I5" s="14">
        <f t="shared" si="2"/>
        <v>0</v>
      </c>
      <c r="J5" s="14">
        <f t="shared" si="3"/>
        <v>0</v>
      </c>
      <c r="K5" s="3"/>
      <c r="L5" s="3"/>
    </row>
    <row r="6" spans="1:13">
      <c r="A6" s="7" t="s">
        <v>64</v>
      </c>
      <c r="B6" s="7" t="s">
        <v>60</v>
      </c>
      <c r="C6" s="14">
        <v>1</v>
      </c>
      <c r="D6" s="14"/>
      <c r="E6" s="14">
        <f t="shared" si="0"/>
        <v>0</v>
      </c>
      <c r="F6" s="7" t="s">
        <v>14</v>
      </c>
      <c r="G6" s="14"/>
      <c r="H6" s="14">
        <f t="shared" si="1"/>
        <v>0</v>
      </c>
      <c r="I6" s="14">
        <f t="shared" si="2"/>
        <v>0</v>
      </c>
      <c r="J6" s="14">
        <f t="shared" si="3"/>
        <v>0</v>
      </c>
      <c r="K6" s="3"/>
      <c r="L6" s="3"/>
    </row>
    <row r="7" spans="1:13">
      <c r="A7" s="7" t="s">
        <v>65</v>
      </c>
      <c r="B7" s="7" t="s">
        <v>60</v>
      </c>
      <c r="C7" s="14">
        <v>2</v>
      </c>
      <c r="D7" s="14"/>
      <c r="E7" s="14">
        <f t="shared" si="0"/>
        <v>0</v>
      </c>
      <c r="F7" s="7" t="s">
        <v>14</v>
      </c>
      <c r="G7" s="14"/>
      <c r="H7" s="14">
        <f t="shared" si="1"/>
        <v>0</v>
      </c>
      <c r="I7" s="14">
        <f t="shared" si="2"/>
        <v>0</v>
      </c>
      <c r="J7" s="14">
        <f t="shared" si="3"/>
        <v>0</v>
      </c>
      <c r="K7" s="3"/>
      <c r="L7" s="3"/>
    </row>
    <row r="8" spans="1:13">
      <c r="A8" s="7" t="s">
        <v>66</v>
      </c>
      <c r="B8" s="7" t="s">
        <v>60</v>
      </c>
      <c r="C8" s="14">
        <v>4</v>
      </c>
      <c r="D8" s="14"/>
      <c r="E8" s="14">
        <f t="shared" si="0"/>
        <v>0</v>
      </c>
      <c r="F8" s="7" t="s">
        <v>14</v>
      </c>
      <c r="G8" s="14"/>
      <c r="H8" s="14">
        <f t="shared" si="1"/>
        <v>0</v>
      </c>
      <c r="I8" s="14">
        <f t="shared" si="2"/>
        <v>0</v>
      </c>
      <c r="J8" s="14">
        <f t="shared" si="3"/>
        <v>0</v>
      </c>
      <c r="K8" s="3"/>
      <c r="L8" s="3"/>
    </row>
    <row r="9" spans="1:13">
      <c r="A9" s="7" t="s">
        <v>67</v>
      </c>
      <c r="B9" s="7" t="s">
        <v>60</v>
      </c>
      <c r="C9" s="14">
        <v>30</v>
      </c>
      <c r="D9" s="14"/>
      <c r="E9" s="14">
        <f t="shared" si="0"/>
        <v>0</v>
      </c>
      <c r="F9" s="7" t="s">
        <v>14</v>
      </c>
      <c r="G9" s="14"/>
      <c r="H9" s="14">
        <f t="shared" si="1"/>
        <v>0</v>
      </c>
      <c r="I9" s="14">
        <f t="shared" si="2"/>
        <v>0</v>
      </c>
      <c r="J9" s="14">
        <f t="shared" si="3"/>
        <v>0</v>
      </c>
      <c r="K9" s="3"/>
      <c r="L9" s="3"/>
    </row>
    <row r="10" spans="1:13">
      <c r="A10" s="7" t="s">
        <v>68</v>
      </c>
      <c r="B10" s="7" t="s">
        <v>60</v>
      </c>
      <c r="C10" s="14">
        <v>10</v>
      </c>
      <c r="D10" s="14"/>
      <c r="E10" s="14">
        <f t="shared" si="0"/>
        <v>0</v>
      </c>
      <c r="F10" s="7" t="s">
        <v>14</v>
      </c>
      <c r="G10" s="14"/>
      <c r="H10" s="14">
        <f t="shared" si="1"/>
        <v>0</v>
      </c>
      <c r="I10" s="14">
        <f t="shared" si="2"/>
        <v>0</v>
      </c>
      <c r="J10" s="14">
        <f t="shared" si="3"/>
        <v>0</v>
      </c>
      <c r="K10" s="3"/>
      <c r="L10" s="3"/>
    </row>
    <row r="11" spans="1:13">
      <c r="A11" s="7" t="s">
        <v>69</v>
      </c>
      <c r="B11" s="7" t="s">
        <v>60</v>
      </c>
      <c r="C11" s="14">
        <v>10</v>
      </c>
      <c r="D11" s="14"/>
      <c r="E11" s="14">
        <f t="shared" si="0"/>
        <v>0</v>
      </c>
      <c r="F11" s="7" t="s">
        <v>14</v>
      </c>
      <c r="G11" s="14"/>
      <c r="H11" s="14">
        <f t="shared" si="1"/>
        <v>0</v>
      </c>
      <c r="I11" s="14">
        <f t="shared" si="2"/>
        <v>0</v>
      </c>
      <c r="J11" s="14">
        <f t="shared" si="3"/>
        <v>0</v>
      </c>
      <c r="K11" s="3"/>
      <c r="L11" s="3"/>
    </row>
    <row r="12" spans="1:13">
      <c r="A12" s="7" t="s">
        <v>70</v>
      </c>
      <c r="B12" s="7" t="s">
        <v>60</v>
      </c>
      <c r="C12" s="14">
        <v>1</v>
      </c>
      <c r="D12" s="14"/>
      <c r="E12" s="14">
        <f t="shared" si="0"/>
        <v>0</v>
      </c>
      <c r="F12" s="7" t="s">
        <v>14</v>
      </c>
      <c r="G12" s="14"/>
      <c r="H12" s="14">
        <f t="shared" si="1"/>
        <v>0</v>
      </c>
      <c r="I12" s="14">
        <f t="shared" si="2"/>
        <v>0</v>
      </c>
      <c r="J12" s="14">
        <f t="shared" si="3"/>
        <v>0</v>
      </c>
      <c r="K12" s="3"/>
      <c r="L12" s="3"/>
    </row>
    <row r="13" spans="1:13">
      <c r="A13" s="7" t="s">
        <v>71</v>
      </c>
      <c r="B13" s="7" t="s">
        <v>60</v>
      </c>
      <c r="C13" s="14">
        <v>1</v>
      </c>
      <c r="D13" s="14"/>
      <c r="E13" s="14">
        <f t="shared" si="0"/>
        <v>0</v>
      </c>
      <c r="F13" s="7" t="s">
        <v>14</v>
      </c>
      <c r="G13" s="14"/>
      <c r="H13" s="14">
        <f t="shared" si="1"/>
        <v>0</v>
      </c>
      <c r="I13" s="14">
        <f t="shared" si="2"/>
        <v>0</v>
      </c>
      <c r="J13" s="14">
        <f t="shared" si="3"/>
        <v>0</v>
      </c>
      <c r="K13" s="3"/>
      <c r="L13" s="3"/>
    </row>
    <row r="14" spans="1:13">
      <c r="A14" s="7" t="s">
        <v>72</v>
      </c>
      <c r="B14" s="7" t="s">
        <v>60</v>
      </c>
      <c r="C14" s="14">
        <v>1</v>
      </c>
      <c r="D14" s="14"/>
      <c r="E14" s="14">
        <f t="shared" si="0"/>
        <v>0</v>
      </c>
      <c r="F14" s="7" t="s">
        <v>14</v>
      </c>
      <c r="G14" s="14"/>
      <c r="H14" s="14">
        <f t="shared" si="1"/>
        <v>0</v>
      </c>
      <c r="I14" s="14">
        <f t="shared" si="2"/>
        <v>0</v>
      </c>
      <c r="J14" s="14">
        <f t="shared" si="3"/>
        <v>0</v>
      </c>
      <c r="K14" s="3"/>
      <c r="L14" s="3"/>
    </row>
    <row r="15" spans="1:13">
      <c r="A15" s="7" t="s">
        <v>73</v>
      </c>
      <c r="B15" s="7" t="s">
        <v>74</v>
      </c>
      <c r="C15" s="14">
        <v>1</v>
      </c>
      <c r="D15" s="14"/>
      <c r="E15" s="14">
        <f t="shared" si="0"/>
        <v>0</v>
      </c>
      <c r="F15" s="7" t="s">
        <v>14</v>
      </c>
      <c r="G15" s="14"/>
      <c r="H15" s="14">
        <f t="shared" si="1"/>
        <v>0</v>
      </c>
      <c r="I15" s="14">
        <f t="shared" si="2"/>
        <v>0</v>
      </c>
      <c r="J15" s="14">
        <f t="shared" si="3"/>
        <v>0</v>
      </c>
      <c r="K15" s="3"/>
      <c r="L15" s="3"/>
    </row>
    <row r="16" spans="1:13">
      <c r="A16" s="7" t="s">
        <v>75</v>
      </c>
      <c r="B16" s="7" t="s">
        <v>60</v>
      </c>
      <c r="C16" s="14">
        <v>20</v>
      </c>
      <c r="D16" s="14"/>
      <c r="E16" s="14">
        <f t="shared" si="0"/>
        <v>0</v>
      </c>
      <c r="F16" s="7" t="s">
        <v>14</v>
      </c>
      <c r="G16" s="14"/>
      <c r="H16" s="14">
        <f t="shared" si="1"/>
        <v>0</v>
      </c>
      <c r="I16" s="14">
        <f t="shared" si="2"/>
        <v>0</v>
      </c>
      <c r="J16" s="14">
        <f t="shared" si="3"/>
        <v>0</v>
      </c>
      <c r="K16" s="3"/>
      <c r="L16" s="3"/>
    </row>
    <row r="17" spans="1:12">
      <c r="A17" s="4" t="s">
        <v>76</v>
      </c>
      <c r="B17" s="4" t="s">
        <v>14</v>
      </c>
      <c r="C17" s="13"/>
      <c r="D17" s="13"/>
      <c r="E17" s="13">
        <f>SUM(E3:E16)</f>
        <v>0</v>
      </c>
      <c r="F17" s="4" t="s">
        <v>14</v>
      </c>
      <c r="G17" s="13"/>
      <c r="H17" s="13">
        <f>SUM(H3:H16)</f>
        <v>0</v>
      </c>
      <c r="I17" s="13"/>
      <c r="J17" s="13">
        <f>SUM(J3:J16)</f>
        <v>0</v>
      </c>
      <c r="K17" s="3"/>
      <c r="L17" s="3"/>
    </row>
    <row r="18" spans="1:12">
      <c r="A18" s="4" t="s">
        <v>77</v>
      </c>
      <c r="B18" s="4" t="s">
        <v>14</v>
      </c>
      <c r="C18" s="13"/>
      <c r="D18" s="13"/>
      <c r="E18" s="13"/>
      <c r="F18" s="4" t="s">
        <v>14</v>
      </c>
      <c r="G18" s="13"/>
      <c r="H18" s="13"/>
      <c r="I18" s="13"/>
      <c r="J18" s="13"/>
      <c r="K18" s="3"/>
      <c r="L18" s="3"/>
    </row>
    <row r="19" spans="1:12">
      <c r="A19" s="15" t="s">
        <v>78</v>
      </c>
      <c r="B19" s="15" t="s">
        <v>14</v>
      </c>
      <c r="C19" s="16"/>
      <c r="D19" s="16"/>
      <c r="E19" s="16"/>
      <c r="F19" s="15" t="s">
        <v>14</v>
      </c>
      <c r="G19" s="16"/>
      <c r="H19" s="16"/>
      <c r="I19" s="16"/>
      <c r="J19" s="16"/>
      <c r="K19" s="3"/>
      <c r="L19" s="3"/>
    </row>
    <row r="20" spans="1:12">
      <c r="A20" s="7" t="s">
        <v>79</v>
      </c>
      <c r="B20" s="7" t="s">
        <v>60</v>
      </c>
      <c r="C20" s="14">
        <v>1</v>
      </c>
      <c r="D20" s="14"/>
      <c r="E20" s="14">
        <f>C20*D20</f>
        <v>0</v>
      </c>
      <c r="F20" s="7" t="s">
        <v>14</v>
      </c>
      <c r="G20" s="14"/>
      <c r="H20" s="14">
        <f>C20*G20</f>
        <v>0</v>
      </c>
      <c r="I20" s="14">
        <f t="shared" ref="I20:J24" si="4">D20+G20</f>
        <v>0</v>
      </c>
      <c r="J20" s="14">
        <f t="shared" si="4"/>
        <v>0</v>
      </c>
      <c r="K20" s="3"/>
      <c r="L20" s="3"/>
    </row>
    <row r="21" spans="1:12">
      <c r="A21" s="20" t="s">
        <v>159</v>
      </c>
      <c r="B21" s="7" t="s">
        <v>60</v>
      </c>
      <c r="C21" s="14">
        <v>1</v>
      </c>
      <c r="D21" s="14"/>
      <c r="E21" s="14">
        <f>C21*D21</f>
        <v>0</v>
      </c>
      <c r="F21" s="7" t="s">
        <v>14</v>
      </c>
      <c r="G21" s="14"/>
      <c r="H21" s="14">
        <f>C21*G21</f>
        <v>0</v>
      </c>
      <c r="I21" s="14">
        <f t="shared" si="4"/>
        <v>0</v>
      </c>
      <c r="J21" s="14">
        <f t="shared" si="4"/>
        <v>0</v>
      </c>
      <c r="K21" s="3"/>
      <c r="L21" s="3"/>
    </row>
    <row r="22" spans="1:12">
      <c r="A22" s="7" t="s">
        <v>80</v>
      </c>
      <c r="B22" s="7" t="s">
        <v>60</v>
      </c>
      <c r="C22" s="14">
        <v>25</v>
      </c>
      <c r="D22" s="14"/>
      <c r="E22" s="14">
        <f>C22*D22</f>
        <v>0</v>
      </c>
      <c r="F22" s="7" t="s">
        <v>14</v>
      </c>
      <c r="G22" s="14"/>
      <c r="H22" s="14">
        <f>C22*G22</f>
        <v>0</v>
      </c>
      <c r="I22" s="14">
        <f t="shared" si="4"/>
        <v>0</v>
      </c>
      <c r="J22" s="14">
        <f t="shared" si="4"/>
        <v>0</v>
      </c>
      <c r="K22" s="3"/>
      <c r="L22" s="3"/>
    </row>
    <row r="23" spans="1:12">
      <c r="A23" s="7" t="s">
        <v>81</v>
      </c>
      <c r="B23" s="7" t="s">
        <v>82</v>
      </c>
      <c r="C23" s="14">
        <v>1</v>
      </c>
      <c r="D23" s="14"/>
      <c r="E23" s="14">
        <f>C23*D23</f>
        <v>0</v>
      </c>
      <c r="F23" s="7" t="s">
        <v>14</v>
      </c>
      <c r="G23" s="14"/>
      <c r="H23" s="14">
        <f>C23*G23</f>
        <v>0</v>
      </c>
      <c r="I23" s="14">
        <f t="shared" si="4"/>
        <v>0</v>
      </c>
      <c r="J23" s="14">
        <f t="shared" si="4"/>
        <v>0</v>
      </c>
      <c r="K23" s="3"/>
      <c r="L23" s="3"/>
    </row>
    <row r="24" spans="1:12">
      <c r="A24" s="7" t="s">
        <v>83</v>
      </c>
      <c r="B24" s="7" t="s">
        <v>60</v>
      </c>
      <c r="C24" s="14">
        <v>25</v>
      </c>
      <c r="D24" s="14"/>
      <c r="E24" s="14">
        <f>C24*D24</f>
        <v>0</v>
      </c>
      <c r="F24" s="7" t="s">
        <v>14</v>
      </c>
      <c r="G24" s="14"/>
      <c r="H24" s="14">
        <f>C24*G24</f>
        <v>0</v>
      </c>
      <c r="I24" s="14">
        <f t="shared" si="4"/>
        <v>0</v>
      </c>
      <c r="J24" s="14">
        <f t="shared" si="4"/>
        <v>0</v>
      </c>
      <c r="K24" s="3"/>
      <c r="L24" s="3"/>
    </row>
    <row r="25" spans="1:12">
      <c r="A25" s="4" t="s">
        <v>84</v>
      </c>
      <c r="B25" s="4" t="s">
        <v>14</v>
      </c>
      <c r="C25" s="13"/>
      <c r="D25" s="13"/>
      <c r="E25" s="13">
        <f>SUM(E19:E24)</f>
        <v>0</v>
      </c>
      <c r="F25" s="4" t="s">
        <v>14</v>
      </c>
      <c r="G25" s="13"/>
      <c r="H25" s="13">
        <f>SUM(H19:H24)</f>
        <v>0</v>
      </c>
      <c r="I25" s="13"/>
      <c r="J25" s="13">
        <f>SUM(J19:J24)</f>
        <v>0</v>
      </c>
      <c r="K25" s="3"/>
      <c r="L25" s="3"/>
    </row>
    <row r="26" spans="1:12">
      <c r="A26" s="4" t="s">
        <v>85</v>
      </c>
      <c r="B26" s="4" t="s">
        <v>14</v>
      </c>
      <c r="C26" s="13"/>
      <c r="D26" s="13"/>
      <c r="E26" s="13"/>
      <c r="F26" s="4" t="s">
        <v>14</v>
      </c>
      <c r="G26" s="13"/>
      <c r="H26" s="13"/>
      <c r="I26" s="13"/>
      <c r="J26" s="13"/>
      <c r="K26" s="3"/>
      <c r="L26" s="3"/>
    </row>
    <row r="27" spans="1:12">
      <c r="A27" s="15" t="s">
        <v>86</v>
      </c>
      <c r="B27" s="15" t="s">
        <v>14</v>
      </c>
      <c r="C27" s="16"/>
      <c r="D27" s="16"/>
      <c r="E27" s="16"/>
      <c r="F27" s="15" t="s">
        <v>14</v>
      </c>
      <c r="G27" s="16"/>
      <c r="H27" s="16"/>
      <c r="I27" s="16"/>
      <c r="J27" s="16"/>
      <c r="K27" s="3"/>
      <c r="L27" s="3"/>
    </row>
    <row r="28" spans="1:12">
      <c r="A28" s="7" t="s">
        <v>87</v>
      </c>
      <c r="B28" s="7" t="s">
        <v>60</v>
      </c>
      <c r="C28" s="14">
        <v>1</v>
      </c>
      <c r="D28" s="14"/>
      <c r="E28" s="14">
        <f>C28*D28</f>
        <v>0</v>
      </c>
      <c r="F28" s="7" t="s">
        <v>14</v>
      </c>
      <c r="G28" s="14"/>
      <c r="H28" s="14">
        <f>C28*G28</f>
        <v>0</v>
      </c>
      <c r="I28" s="14">
        <f t="shared" ref="I28:J31" si="5">D28+G28</f>
        <v>0</v>
      </c>
      <c r="J28" s="14">
        <f t="shared" si="5"/>
        <v>0</v>
      </c>
      <c r="K28" s="3"/>
      <c r="L28" s="3"/>
    </row>
    <row r="29" spans="1:12">
      <c r="A29" s="7" t="s">
        <v>88</v>
      </c>
      <c r="B29" s="7" t="s">
        <v>60</v>
      </c>
      <c r="C29" s="14">
        <v>1</v>
      </c>
      <c r="D29" s="14"/>
      <c r="E29" s="14">
        <f>C29*D29</f>
        <v>0</v>
      </c>
      <c r="F29" s="7" t="s">
        <v>14</v>
      </c>
      <c r="G29" s="14"/>
      <c r="H29" s="14">
        <f>C29*G29</f>
        <v>0</v>
      </c>
      <c r="I29" s="14">
        <f t="shared" si="5"/>
        <v>0</v>
      </c>
      <c r="J29" s="14">
        <f t="shared" si="5"/>
        <v>0</v>
      </c>
      <c r="K29" s="3"/>
      <c r="L29" s="3"/>
    </row>
    <row r="30" spans="1:12">
      <c r="A30" s="7" t="s">
        <v>89</v>
      </c>
      <c r="B30" s="7" t="s">
        <v>60</v>
      </c>
      <c r="C30" s="14">
        <v>1</v>
      </c>
      <c r="D30" s="14"/>
      <c r="E30" s="14">
        <f>C30*D30</f>
        <v>0</v>
      </c>
      <c r="F30" s="7" t="s">
        <v>14</v>
      </c>
      <c r="G30" s="14"/>
      <c r="H30" s="14">
        <f>C30*G30</f>
        <v>0</v>
      </c>
      <c r="I30" s="14">
        <f t="shared" si="5"/>
        <v>0</v>
      </c>
      <c r="J30" s="14">
        <f t="shared" si="5"/>
        <v>0</v>
      </c>
      <c r="K30" s="3"/>
      <c r="L30" s="3"/>
    </row>
    <row r="31" spans="1:12">
      <c r="A31" s="7" t="s">
        <v>160</v>
      </c>
      <c r="B31" s="7" t="s">
        <v>60</v>
      </c>
      <c r="C31" s="14">
        <v>1</v>
      </c>
      <c r="D31" s="14"/>
      <c r="E31" s="14">
        <f>C31*D31</f>
        <v>0</v>
      </c>
      <c r="F31" s="7" t="s">
        <v>14</v>
      </c>
      <c r="G31" s="14"/>
      <c r="H31" s="14">
        <f>C31*G31</f>
        <v>0</v>
      </c>
      <c r="I31" s="14">
        <f t="shared" si="5"/>
        <v>0</v>
      </c>
      <c r="J31" s="14">
        <f t="shared" si="5"/>
        <v>0</v>
      </c>
      <c r="K31" s="3"/>
      <c r="L31" s="3"/>
    </row>
    <row r="32" spans="1:12">
      <c r="A32" s="15" t="s">
        <v>90</v>
      </c>
      <c r="B32" s="15" t="s">
        <v>14</v>
      </c>
      <c r="C32" s="16"/>
      <c r="D32" s="16"/>
      <c r="E32" s="16"/>
      <c r="F32" s="15" t="s">
        <v>14</v>
      </c>
      <c r="G32" s="16"/>
      <c r="H32" s="16"/>
      <c r="I32" s="16"/>
      <c r="J32" s="16"/>
      <c r="K32" s="3"/>
      <c r="L32" s="3"/>
    </row>
    <row r="33" spans="1:12">
      <c r="A33" s="7" t="s">
        <v>87</v>
      </c>
      <c r="B33" s="7" t="s">
        <v>60</v>
      </c>
      <c r="C33" s="14">
        <v>1</v>
      </c>
      <c r="D33" s="14"/>
      <c r="E33" s="14">
        <f>C33*D33</f>
        <v>0</v>
      </c>
      <c r="F33" s="7" t="s">
        <v>14</v>
      </c>
      <c r="G33" s="14"/>
      <c r="H33" s="14">
        <f>C33*G33</f>
        <v>0</v>
      </c>
      <c r="I33" s="14">
        <f t="shared" ref="I33:J36" si="6">D33+G33</f>
        <v>0</v>
      </c>
      <c r="J33" s="14">
        <f t="shared" si="6"/>
        <v>0</v>
      </c>
      <c r="K33" s="3"/>
      <c r="L33" s="3"/>
    </row>
    <row r="34" spans="1:12">
      <c r="A34" s="7" t="s">
        <v>91</v>
      </c>
      <c r="B34" s="7" t="s">
        <v>60</v>
      </c>
      <c r="C34" s="14">
        <v>4</v>
      </c>
      <c r="D34" s="14"/>
      <c r="E34" s="14">
        <f>C34*D34</f>
        <v>0</v>
      </c>
      <c r="F34" s="7" t="s">
        <v>14</v>
      </c>
      <c r="G34" s="14"/>
      <c r="H34" s="14">
        <f>C34*G34</f>
        <v>0</v>
      </c>
      <c r="I34" s="14">
        <f t="shared" si="6"/>
        <v>0</v>
      </c>
      <c r="J34" s="14">
        <f t="shared" si="6"/>
        <v>0</v>
      </c>
      <c r="K34" s="3"/>
      <c r="L34" s="3"/>
    </row>
    <row r="35" spans="1:12">
      <c r="A35" s="7" t="s">
        <v>89</v>
      </c>
      <c r="B35" s="7" t="s">
        <v>60</v>
      </c>
      <c r="C35" s="14">
        <v>1</v>
      </c>
      <c r="D35" s="14"/>
      <c r="E35" s="14">
        <f>C35*D35</f>
        <v>0</v>
      </c>
      <c r="F35" s="7" t="s">
        <v>14</v>
      </c>
      <c r="G35" s="14"/>
      <c r="H35" s="14">
        <f>C35*G35</f>
        <v>0</v>
      </c>
      <c r="I35" s="14">
        <f t="shared" si="6"/>
        <v>0</v>
      </c>
      <c r="J35" s="14">
        <f t="shared" si="6"/>
        <v>0</v>
      </c>
      <c r="K35" s="3"/>
      <c r="L35" s="3"/>
    </row>
    <row r="36" spans="1:12">
      <c r="A36" s="7" t="s">
        <v>92</v>
      </c>
      <c r="B36" s="7" t="s">
        <v>60</v>
      </c>
      <c r="C36" s="14">
        <v>3</v>
      </c>
      <c r="D36" s="14"/>
      <c r="E36" s="14">
        <f>C36*D36</f>
        <v>0</v>
      </c>
      <c r="F36" s="7" t="s">
        <v>14</v>
      </c>
      <c r="G36" s="14"/>
      <c r="H36" s="14">
        <f>C36*G36</f>
        <v>0</v>
      </c>
      <c r="I36" s="14">
        <f t="shared" si="6"/>
        <v>0</v>
      </c>
      <c r="J36" s="14">
        <f t="shared" si="6"/>
        <v>0</v>
      </c>
      <c r="K36" s="3"/>
      <c r="L36" s="3"/>
    </row>
    <row r="37" spans="1:12">
      <c r="A37" s="4" t="s">
        <v>93</v>
      </c>
      <c r="B37" s="4" t="s">
        <v>14</v>
      </c>
      <c r="C37" s="13"/>
      <c r="D37" s="13"/>
      <c r="E37" s="13">
        <f>SUM(E27:E36)</f>
        <v>0</v>
      </c>
      <c r="F37" s="4" t="s">
        <v>14</v>
      </c>
      <c r="G37" s="13"/>
      <c r="H37" s="13">
        <f>SUM(H27:H36)</f>
        <v>0</v>
      </c>
      <c r="I37" s="13"/>
      <c r="J37" s="13">
        <f>SUM(J27:J36)</f>
        <v>0</v>
      </c>
      <c r="K37" s="3"/>
      <c r="L37" s="3"/>
    </row>
    <row r="38" spans="1:12">
      <c r="A38" s="4" t="s">
        <v>94</v>
      </c>
      <c r="B38" s="4" t="s">
        <v>14</v>
      </c>
      <c r="C38" s="13"/>
      <c r="D38" s="13"/>
      <c r="E38" s="13"/>
      <c r="F38" s="4" t="s">
        <v>14</v>
      </c>
      <c r="G38" s="13"/>
      <c r="H38" s="13"/>
      <c r="I38" s="13"/>
      <c r="J38" s="13"/>
      <c r="K38" s="3"/>
      <c r="L38" s="3"/>
    </row>
    <row r="39" spans="1:12">
      <c r="A39" s="15" t="s">
        <v>78</v>
      </c>
      <c r="B39" s="15" t="s">
        <v>14</v>
      </c>
      <c r="C39" s="16"/>
      <c r="D39" s="16"/>
      <c r="E39" s="16"/>
      <c r="F39" s="15" t="s">
        <v>14</v>
      </c>
      <c r="G39" s="16"/>
      <c r="H39" s="16"/>
      <c r="I39" s="16"/>
      <c r="J39" s="16"/>
      <c r="K39" s="3"/>
      <c r="L39" s="3"/>
    </row>
    <row r="40" spans="1:12">
      <c r="A40" s="7" t="s">
        <v>95</v>
      </c>
      <c r="B40" s="7" t="s">
        <v>62</v>
      </c>
      <c r="C40" s="14">
        <v>30</v>
      </c>
      <c r="D40" s="14"/>
      <c r="E40" s="14">
        <f t="shared" ref="E40:E60" si="7">C40*D40</f>
        <v>0</v>
      </c>
      <c r="F40" s="7" t="s">
        <v>14</v>
      </c>
      <c r="G40" s="14"/>
      <c r="H40" s="14">
        <f t="shared" ref="H40:H60" si="8">C40*G40</f>
        <v>0</v>
      </c>
      <c r="I40" s="14">
        <f t="shared" ref="I40:I60" si="9">D40+G40</f>
        <v>0</v>
      </c>
      <c r="J40" s="14">
        <f t="shared" ref="J40:J60" si="10">E40+H40</f>
        <v>0</v>
      </c>
      <c r="K40" s="3"/>
      <c r="L40" s="3"/>
    </row>
    <row r="41" spans="1:12">
      <c r="A41" s="7" t="s">
        <v>96</v>
      </c>
      <c r="B41" s="7" t="s">
        <v>62</v>
      </c>
      <c r="C41" s="14">
        <v>50</v>
      </c>
      <c r="D41" s="14"/>
      <c r="E41" s="14">
        <f t="shared" si="7"/>
        <v>0</v>
      </c>
      <c r="F41" s="7" t="s">
        <v>14</v>
      </c>
      <c r="G41" s="14"/>
      <c r="H41" s="14">
        <f t="shared" si="8"/>
        <v>0</v>
      </c>
      <c r="I41" s="14">
        <f t="shared" si="9"/>
        <v>0</v>
      </c>
      <c r="J41" s="14">
        <f t="shared" si="10"/>
        <v>0</v>
      </c>
      <c r="K41" s="3"/>
      <c r="L41" s="3"/>
    </row>
    <row r="42" spans="1:12">
      <c r="A42" s="7" t="s">
        <v>97</v>
      </c>
      <c r="B42" s="7" t="s">
        <v>62</v>
      </c>
      <c r="C42" s="14">
        <v>50</v>
      </c>
      <c r="D42" s="14"/>
      <c r="E42" s="14">
        <f t="shared" si="7"/>
        <v>0</v>
      </c>
      <c r="F42" s="7" t="s">
        <v>14</v>
      </c>
      <c r="G42" s="14"/>
      <c r="H42" s="14">
        <f t="shared" si="8"/>
        <v>0</v>
      </c>
      <c r="I42" s="14">
        <f t="shared" si="9"/>
        <v>0</v>
      </c>
      <c r="J42" s="14">
        <f t="shared" si="10"/>
        <v>0</v>
      </c>
      <c r="K42" s="3"/>
      <c r="L42" s="3"/>
    </row>
    <row r="43" spans="1:12">
      <c r="A43" s="7" t="s">
        <v>98</v>
      </c>
      <c r="B43" s="7" t="s">
        <v>62</v>
      </c>
      <c r="C43" s="14">
        <v>200</v>
      </c>
      <c r="D43" s="14"/>
      <c r="E43" s="14">
        <f t="shared" si="7"/>
        <v>0</v>
      </c>
      <c r="F43" s="7" t="s">
        <v>14</v>
      </c>
      <c r="G43" s="14"/>
      <c r="H43" s="14">
        <f t="shared" si="8"/>
        <v>0</v>
      </c>
      <c r="I43" s="14">
        <f t="shared" si="9"/>
        <v>0</v>
      </c>
      <c r="J43" s="14">
        <f t="shared" si="10"/>
        <v>0</v>
      </c>
      <c r="K43" s="3"/>
      <c r="L43" s="3"/>
    </row>
    <row r="44" spans="1:12">
      <c r="A44" s="7" t="s">
        <v>99</v>
      </c>
      <c r="B44" s="7" t="s">
        <v>62</v>
      </c>
      <c r="C44" s="14">
        <v>100</v>
      </c>
      <c r="D44" s="14"/>
      <c r="E44" s="14">
        <f t="shared" si="7"/>
        <v>0</v>
      </c>
      <c r="F44" s="7" t="s">
        <v>14</v>
      </c>
      <c r="G44" s="14"/>
      <c r="H44" s="14">
        <f t="shared" si="8"/>
        <v>0</v>
      </c>
      <c r="I44" s="14">
        <f t="shared" si="9"/>
        <v>0</v>
      </c>
      <c r="J44" s="14">
        <f t="shared" si="10"/>
        <v>0</v>
      </c>
      <c r="K44" s="3"/>
      <c r="L44" s="3"/>
    </row>
    <row r="45" spans="1:12">
      <c r="A45" s="7" t="s">
        <v>100</v>
      </c>
      <c r="B45" s="7" t="s">
        <v>62</v>
      </c>
      <c r="C45" s="14">
        <v>50</v>
      </c>
      <c r="D45" s="14"/>
      <c r="E45" s="14">
        <f t="shared" si="7"/>
        <v>0</v>
      </c>
      <c r="F45" s="7" t="s">
        <v>14</v>
      </c>
      <c r="G45" s="14"/>
      <c r="H45" s="14">
        <f t="shared" si="8"/>
        <v>0</v>
      </c>
      <c r="I45" s="14">
        <f t="shared" si="9"/>
        <v>0</v>
      </c>
      <c r="J45" s="14">
        <f t="shared" si="10"/>
        <v>0</v>
      </c>
      <c r="K45" s="3"/>
      <c r="L45" s="3"/>
    </row>
    <row r="46" spans="1:12">
      <c r="A46" s="7" t="s">
        <v>101</v>
      </c>
      <c r="B46" s="7" t="s">
        <v>60</v>
      </c>
      <c r="C46" s="14">
        <v>5</v>
      </c>
      <c r="D46" s="14"/>
      <c r="E46" s="14">
        <f t="shared" si="7"/>
        <v>0</v>
      </c>
      <c r="F46" s="7" t="s">
        <v>14</v>
      </c>
      <c r="G46" s="14"/>
      <c r="H46" s="14">
        <f t="shared" si="8"/>
        <v>0</v>
      </c>
      <c r="I46" s="14">
        <f t="shared" si="9"/>
        <v>0</v>
      </c>
      <c r="J46" s="14">
        <f t="shared" si="10"/>
        <v>0</v>
      </c>
      <c r="K46" s="3"/>
      <c r="L46" s="3"/>
    </row>
    <row r="47" spans="1:12">
      <c r="A47" s="7" t="s">
        <v>102</v>
      </c>
      <c r="B47" s="7" t="s">
        <v>60</v>
      </c>
      <c r="C47" s="14">
        <v>5</v>
      </c>
      <c r="D47" s="14"/>
      <c r="E47" s="14">
        <f t="shared" si="7"/>
        <v>0</v>
      </c>
      <c r="F47" s="7" t="s">
        <v>14</v>
      </c>
      <c r="G47" s="14"/>
      <c r="H47" s="14">
        <f t="shared" si="8"/>
        <v>0</v>
      </c>
      <c r="I47" s="14">
        <f t="shared" si="9"/>
        <v>0</v>
      </c>
      <c r="J47" s="14">
        <f t="shared" si="10"/>
        <v>0</v>
      </c>
      <c r="K47" s="3"/>
      <c r="L47" s="3"/>
    </row>
    <row r="48" spans="1:12">
      <c r="A48" s="7" t="s">
        <v>103</v>
      </c>
      <c r="B48" s="7" t="s">
        <v>60</v>
      </c>
      <c r="C48" s="14">
        <v>1</v>
      </c>
      <c r="D48" s="14"/>
      <c r="E48" s="14">
        <f t="shared" si="7"/>
        <v>0</v>
      </c>
      <c r="F48" s="7" t="s">
        <v>14</v>
      </c>
      <c r="G48" s="14"/>
      <c r="H48" s="14">
        <f t="shared" si="8"/>
        <v>0</v>
      </c>
      <c r="I48" s="14">
        <f t="shared" si="9"/>
        <v>0</v>
      </c>
      <c r="J48" s="14">
        <f t="shared" si="10"/>
        <v>0</v>
      </c>
      <c r="K48" s="3"/>
      <c r="L48" s="3"/>
    </row>
    <row r="49" spans="1:12">
      <c r="A49" s="7" t="s">
        <v>104</v>
      </c>
      <c r="B49" s="7" t="s">
        <v>60</v>
      </c>
      <c r="C49" s="14">
        <v>10</v>
      </c>
      <c r="D49" s="14"/>
      <c r="E49" s="14">
        <f t="shared" si="7"/>
        <v>0</v>
      </c>
      <c r="F49" s="7" t="s">
        <v>14</v>
      </c>
      <c r="G49" s="14"/>
      <c r="H49" s="14">
        <f t="shared" si="8"/>
        <v>0</v>
      </c>
      <c r="I49" s="14">
        <f t="shared" si="9"/>
        <v>0</v>
      </c>
      <c r="J49" s="14">
        <f t="shared" si="10"/>
        <v>0</v>
      </c>
      <c r="K49" s="3"/>
      <c r="L49" s="3"/>
    </row>
    <row r="50" spans="1:12">
      <c r="A50" s="7" t="s">
        <v>105</v>
      </c>
      <c r="B50" s="7" t="s">
        <v>62</v>
      </c>
      <c r="C50" s="14">
        <v>25</v>
      </c>
      <c r="D50" s="14"/>
      <c r="E50" s="14">
        <f t="shared" si="7"/>
        <v>0</v>
      </c>
      <c r="F50" s="7" t="s">
        <v>14</v>
      </c>
      <c r="G50" s="14"/>
      <c r="H50" s="14">
        <f t="shared" si="8"/>
        <v>0</v>
      </c>
      <c r="I50" s="14">
        <f t="shared" si="9"/>
        <v>0</v>
      </c>
      <c r="J50" s="14">
        <f t="shared" si="10"/>
        <v>0</v>
      </c>
      <c r="K50" s="3"/>
      <c r="L50" s="3"/>
    </row>
    <row r="51" spans="1:12">
      <c r="A51" s="7" t="s">
        <v>106</v>
      </c>
      <c r="B51" s="7" t="s">
        <v>60</v>
      </c>
      <c r="C51" s="14">
        <v>5</v>
      </c>
      <c r="D51" s="14"/>
      <c r="E51" s="14">
        <f t="shared" si="7"/>
        <v>0</v>
      </c>
      <c r="F51" s="7" t="s">
        <v>14</v>
      </c>
      <c r="G51" s="14"/>
      <c r="H51" s="14">
        <f t="shared" si="8"/>
        <v>0</v>
      </c>
      <c r="I51" s="14">
        <f t="shared" si="9"/>
        <v>0</v>
      </c>
      <c r="J51" s="14">
        <f t="shared" si="10"/>
        <v>0</v>
      </c>
      <c r="K51" s="3"/>
      <c r="L51" s="3"/>
    </row>
    <row r="52" spans="1:12">
      <c r="A52" s="7" t="s">
        <v>107</v>
      </c>
      <c r="B52" s="7" t="s">
        <v>60</v>
      </c>
      <c r="C52" s="14">
        <v>5</v>
      </c>
      <c r="D52" s="14"/>
      <c r="E52" s="14">
        <f t="shared" si="7"/>
        <v>0</v>
      </c>
      <c r="F52" s="7" t="s">
        <v>14</v>
      </c>
      <c r="G52" s="14"/>
      <c r="H52" s="14">
        <f t="shared" si="8"/>
        <v>0</v>
      </c>
      <c r="I52" s="14">
        <f t="shared" si="9"/>
        <v>0</v>
      </c>
      <c r="J52" s="14">
        <f t="shared" si="10"/>
        <v>0</v>
      </c>
      <c r="K52" s="3"/>
      <c r="L52" s="3"/>
    </row>
    <row r="53" spans="1:12">
      <c r="A53" s="7" t="s">
        <v>108</v>
      </c>
      <c r="B53" s="7" t="s">
        <v>62</v>
      </c>
      <c r="C53" s="14">
        <v>100</v>
      </c>
      <c r="D53" s="14"/>
      <c r="E53" s="14">
        <f t="shared" si="7"/>
        <v>0</v>
      </c>
      <c r="F53" s="7" t="s">
        <v>14</v>
      </c>
      <c r="G53" s="14"/>
      <c r="H53" s="14">
        <f t="shared" si="8"/>
        <v>0</v>
      </c>
      <c r="I53" s="14">
        <f t="shared" si="9"/>
        <v>0</v>
      </c>
      <c r="J53" s="14">
        <f t="shared" si="10"/>
        <v>0</v>
      </c>
      <c r="K53" s="3"/>
      <c r="L53" s="3"/>
    </row>
    <row r="54" spans="1:12">
      <c r="A54" s="7" t="s">
        <v>109</v>
      </c>
      <c r="B54" s="7" t="s">
        <v>60</v>
      </c>
      <c r="C54" s="14">
        <v>20</v>
      </c>
      <c r="D54" s="14"/>
      <c r="E54" s="14">
        <f t="shared" si="7"/>
        <v>0</v>
      </c>
      <c r="F54" s="7" t="s">
        <v>14</v>
      </c>
      <c r="G54" s="14"/>
      <c r="H54" s="14">
        <f t="shared" si="8"/>
        <v>0</v>
      </c>
      <c r="I54" s="14">
        <f t="shared" si="9"/>
        <v>0</v>
      </c>
      <c r="J54" s="14">
        <f t="shared" si="10"/>
        <v>0</v>
      </c>
      <c r="K54" s="3"/>
      <c r="L54" s="3"/>
    </row>
    <row r="55" spans="1:12">
      <c r="A55" s="7" t="s">
        <v>110</v>
      </c>
      <c r="B55" s="7" t="s">
        <v>111</v>
      </c>
      <c r="C55" s="14">
        <v>5</v>
      </c>
      <c r="D55" s="14"/>
      <c r="E55" s="14">
        <f t="shared" si="7"/>
        <v>0</v>
      </c>
      <c r="F55" s="7" t="s">
        <v>14</v>
      </c>
      <c r="G55" s="14"/>
      <c r="H55" s="14">
        <f t="shared" si="8"/>
        <v>0</v>
      </c>
      <c r="I55" s="14">
        <f t="shared" si="9"/>
        <v>0</v>
      </c>
      <c r="J55" s="14">
        <f t="shared" si="10"/>
        <v>0</v>
      </c>
      <c r="K55" s="3"/>
      <c r="L55" s="3"/>
    </row>
    <row r="56" spans="1:12">
      <c r="A56" s="7" t="s">
        <v>112</v>
      </c>
      <c r="B56" s="7" t="s">
        <v>60</v>
      </c>
      <c r="C56" s="14">
        <v>45</v>
      </c>
      <c r="D56" s="14"/>
      <c r="E56" s="14">
        <f t="shared" si="7"/>
        <v>0</v>
      </c>
      <c r="F56" s="7" t="s">
        <v>14</v>
      </c>
      <c r="G56" s="14"/>
      <c r="H56" s="14">
        <f t="shared" si="8"/>
        <v>0</v>
      </c>
      <c r="I56" s="14">
        <f t="shared" si="9"/>
        <v>0</v>
      </c>
      <c r="J56" s="14">
        <f t="shared" si="10"/>
        <v>0</v>
      </c>
      <c r="K56" s="3"/>
      <c r="L56" s="3"/>
    </row>
    <row r="57" spans="1:12">
      <c r="A57" s="7" t="s">
        <v>113</v>
      </c>
      <c r="B57" s="7" t="s">
        <v>60</v>
      </c>
      <c r="C57" s="14">
        <v>2</v>
      </c>
      <c r="D57" s="14"/>
      <c r="E57" s="14">
        <f t="shared" si="7"/>
        <v>0</v>
      </c>
      <c r="F57" s="7" t="s">
        <v>14</v>
      </c>
      <c r="G57" s="14"/>
      <c r="H57" s="14">
        <f t="shared" si="8"/>
        <v>0</v>
      </c>
      <c r="I57" s="14">
        <f t="shared" si="9"/>
        <v>0</v>
      </c>
      <c r="J57" s="14">
        <f t="shared" si="10"/>
        <v>0</v>
      </c>
      <c r="K57" s="3"/>
      <c r="L57" s="3"/>
    </row>
    <row r="58" spans="1:12">
      <c r="A58" s="7" t="s">
        <v>114</v>
      </c>
      <c r="B58" s="7" t="s">
        <v>60</v>
      </c>
      <c r="C58" s="14">
        <v>30</v>
      </c>
      <c r="D58" s="14"/>
      <c r="E58" s="14">
        <f t="shared" si="7"/>
        <v>0</v>
      </c>
      <c r="F58" s="7" t="s">
        <v>14</v>
      </c>
      <c r="G58" s="14"/>
      <c r="H58" s="14">
        <f t="shared" si="8"/>
        <v>0</v>
      </c>
      <c r="I58" s="14">
        <f t="shared" si="9"/>
        <v>0</v>
      </c>
      <c r="J58" s="14">
        <f t="shared" si="10"/>
        <v>0</v>
      </c>
      <c r="K58" s="3"/>
      <c r="L58" s="3"/>
    </row>
    <row r="59" spans="1:12">
      <c r="A59" s="7" t="s">
        <v>115</v>
      </c>
      <c r="B59" s="7" t="s">
        <v>60</v>
      </c>
      <c r="C59" s="14">
        <v>30</v>
      </c>
      <c r="D59" s="14"/>
      <c r="E59" s="14">
        <f t="shared" si="7"/>
        <v>0</v>
      </c>
      <c r="F59" s="7" t="s">
        <v>14</v>
      </c>
      <c r="G59" s="14"/>
      <c r="H59" s="14">
        <f t="shared" si="8"/>
        <v>0</v>
      </c>
      <c r="I59" s="14">
        <f t="shared" si="9"/>
        <v>0</v>
      </c>
      <c r="J59" s="14">
        <f t="shared" si="10"/>
        <v>0</v>
      </c>
      <c r="K59" s="3"/>
      <c r="L59" s="3"/>
    </row>
    <row r="60" spans="1:12">
      <c r="A60" s="7" t="s">
        <v>116</v>
      </c>
      <c r="B60" s="7" t="s">
        <v>60</v>
      </c>
      <c r="C60" s="14">
        <v>1</v>
      </c>
      <c r="D60" s="14"/>
      <c r="E60" s="14">
        <f t="shared" si="7"/>
        <v>0</v>
      </c>
      <c r="F60" s="7" t="s">
        <v>14</v>
      </c>
      <c r="G60" s="14"/>
      <c r="H60" s="14">
        <f t="shared" si="8"/>
        <v>0</v>
      </c>
      <c r="I60" s="14">
        <f t="shared" si="9"/>
        <v>0</v>
      </c>
      <c r="J60" s="14">
        <f t="shared" si="10"/>
        <v>0</v>
      </c>
      <c r="K60" s="3"/>
      <c r="L60" s="3"/>
    </row>
    <row r="61" spans="1:12">
      <c r="A61" s="15" t="s">
        <v>117</v>
      </c>
      <c r="B61" s="15" t="s">
        <v>14</v>
      </c>
      <c r="C61" s="16"/>
      <c r="D61" s="16"/>
      <c r="E61" s="16"/>
      <c r="F61" s="15" t="s">
        <v>14</v>
      </c>
      <c r="G61" s="16"/>
      <c r="H61" s="16"/>
      <c r="I61" s="16"/>
      <c r="J61" s="16"/>
      <c r="K61" s="3"/>
      <c r="L61" s="3"/>
    </row>
    <row r="62" spans="1:12">
      <c r="A62" s="7" t="s">
        <v>95</v>
      </c>
      <c r="B62" s="7" t="s">
        <v>62</v>
      </c>
      <c r="C62" s="14">
        <v>25</v>
      </c>
      <c r="D62" s="14"/>
      <c r="E62" s="14">
        <f t="shared" ref="E62:E73" si="11">C62*D62</f>
        <v>0</v>
      </c>
      <c r="F62" s="7" t="s">
        <v>14</v>
      </c>
      <c r="G62" s="14"/>
      <c r="H62" s="14">
        <f t="shared" ref="H62:H74" si="12">C62*G62</f>
        <v>0</v>
      </c>
      <c r="I62" s="14">
        <f t="shared" ref="I62:I74" si="13">D62+G62</f>
        <v>0</v>
      </c>
      <c r="J62" s="14">
        <f t="shared" ref="J62:J74" si="14">E62+H62</f>
        <v>0</v>
      </c>
      <c r="K62" s="3"/>
      <c r="L62" s="3"/>
    </row>
    <row r="63" spans="1:12">
      <c r="A63" s="7" t="s">
        <v>97</v>
      </c>
      <c r="B63" s="7" t="s">
        <v>62</v>
      </c>
      <c r="C63" s="14">
        <v>10</v>
      </c>
      <c r="D63" s="14"/>
      <c r="E63" s="14">
        <f t="shared" si="11"/>
        <v>0</v>
      </c>
      <c r="F63" s="7" t="s">
        <v>14</v>
      </c>
      <c r="G63" s="14"/>
      <c r="H63" s="14">
        <f t="shared" si="12"/>
        <v>0</v>
      </c>
      <c r="I63" s="14">
        <f t="shared" si="13"/>
        <v>0</v>
      </c>
      <c r="J63" s="14">
        <f t="shared" si="14"/>
        <v>0</v>
      </c>
      <c r="K63" s="3"/>
      <c r="L63" s="3"/>
    </row>
    <row r="64" spans="1:12">
      <c r="A64" s="7" t="s">
        <v>98</v>
      </c>
      <c r="B64" s="7" t="s">
        <v>62</v>
      </c>
      <c r="C64" s="14">
        <v>100</v>
      </c>
      <c r="D64" s="14"/>
      <c r="E64" s="14">
        <f t="shared" si="11"/>
        <v>0</v>
      </c>
      <c r="F64" s="7" t="s">
        <v>14</v>
      </c>
      <c r="G64" s="14"/>
      <c r="H64" s="14">
        <f t="shared" si="12"/>
        <v>0</v>
      </c>
      <c r="I64" s="14">
        <f t="shared" si="13"/>
        <v>0</v>
      </c>
      <c r="J64" s="14">
        <f t="shared" si="14"/>
        <v>0</v>
      </c>
      <c r="K64" s="3"/>
      <c r="L64" s="3"/>
    </row>
    <row r="65" spans="1:12">
      <c r="A65" s="7" t="s">
        <v>100</v>
      </c>
      <c r="B65" s="7" t="s">
        <v>62</v>
      </c>
      <c r="C65" s="14">
        <v>25</v>
      </c>
      <c r="D65" s="14"/>
      <c r="E65" s="14">
        <f t="shared" si="11"/>
        <v>0</v>
      </c>
      <c r="F65" s="7" t="s">
        <v>14</v>
      </c>
      <c r="G65" s="14"/>
      <c r="H65" s="14">
        <f t="shared" si="12"/>
        <v>0</v>
      </c>
      <c r="I65" s="14">
        <f t="shared" si="13"/>
        <v>0</v>
      </c>
      <c r="J65" s="14">
        <f t="shared" si="14"/>
        <v>0</v>
      </c>
      <c r="K65" s="3"/>
      <c r="L65" s="3"/>
    </row>
    <row r="66" spans="1:12">
      <c r="A66" s="7" t="s">
        <v>107</v>
      </c>
      <c r="B66" s="7" t="s">
        <v>60</v>
      </c>
      <c r="C66" s="14">
        <v>10</v>
      </c>
      <c r="D66" s="14"/>
      <c r="E66" s="14">
        <f t="shared" si="11"/>
        <v>0</v>
      </c>
      <c r="F66" s="7" t="s">
        <v>14</v>
      </c>
      <c r="G66" s="14"/>
      <c r="H66" s="14">
        <f t="shared" si="12"/>
        <v>0</v>
      </c>
      <c r="I66" s="14">
        <f t="shared" si="13"/>
        <v>0</v>
      </c>
      <c r="J66" s="14">
        <f t="shared" si="14"/>
        <v>0</v>
      </c>
      <c r="K66" s="3"/>
      <c r="L66" s="3"/>
    </row>
    <row r="67" spans="1:12">
      <c r="A67" s="7" t="s">
        <v>108</v>
      </c>
      <c r="B67" s="7" t="s">
        <v>62</v>
      </c>
      <c r="C67" s="14">
        <v>100</v>
      </c>
      <c r="D67" s="14"/>
      <c r="E67" s="14">
        <f t="shared" si="11"/>
        <v>0</v>
      </c>
      <c r="F67" s="7" t="s">
        <v>14</v>
      </c>
      <c r="G67" s="14"/>
      <c r="H67" s="14">
        <f t="shared" si="12"/>
        <v>0</v>
      </c>
      <c r="I67" s="14">
        <f t="shared" si="13"/>
        <v>0</v>
      </c>
      <c r="J67" s="14">
        <f t="shared" si="14"/>
        <v>0</v>
      </c>
      <c r="K67" s="3"/>
      <c r="L67" s="3"/>
    </row>
    <row r="68" spans="1:12">
      <c r="A68" s="7" t="s">
        <v>109</v>
      </c>
      <c r="B68" s="7" t="s">
        <v>60</v>
      </c>
      <c r="C68" s="14">
        <v>25</v>
      </c>
      <c r="D68" s="14"/>
      <c r="E68" s="14">
        <f t="shared" si="11"/>
        <v>0</v>
      </c>
      <c r="F68" s="7" t="s">
        <v>14</v>
      </c>
      <c r="G68" s="14"/>
      <c r="H68" s="14">
        <f t="shared" si="12"/>
        <v>0</v>
      </c>
      <c r="I68" s="14">
        <f t="shared" si="13"/>
        <v>0</v>
      </c>
      <c r="J68" s="14">
        <f t="shared" si="14"/>
        <v>0</v>
      </c>
      <c r="K68" s="3"/>
      <c r="L68" s="3"/>
    </row>
    <row r="69" spans="1:12">
      <c r="A69" s="7" t="s">
        <v>110</v>
      </c>
      <c r="B69" s="7" t="s">
        <v>111</v>
      </c>
      <c r="C69" s="14">
        <v>5</v>
      </c>
      <c r="D69" s="14"/>
      <c r="E69" s="14">
        <f t="shared" si="11"/>
        <v>0</v>
      </c>
      <c r="F69" s="7" t="s">
        <v>14</v>
      </c>
      <c r="G69" s="14"/>
      <c r="H69" s="14">
        <f t="shared" si="12"/>
        <v>0</v>
      </c>
      <c r="I69" s="14">
        <f t="shared" si="13"/>
        <v>0</v>
      </c>
      <c r="J69" s="14">
        <f t="shared" si="14"/>
        <v>0</v>
      </c>
      <c r="K69" s="3"/>
      <c r="L69" s="3"/>
    </row>
    <row r="70" spans="1:12">
      <c r="A70" s="7" t="s">
        <v>112</v>
      </c>
      <c r="B70" s="7" t="s">
        <v>60</v>
      </c>
      <c r="C70" s="14">
        <v>25</v>
      </c>
      <c r="D70" s="14"/>
      <c r="E70" s="14">
        <f t="shared" si="11"/>
        <v>0</v>
      </c>
      <c r="F70" s="7" t="s">
        <v>14</v>
      </c>
      <c r="G70" s="14"/>
      <c r="H70" s="14">
        <f t="shared" si="12"/>
        <v>0</v>
      </c>
      <c r="I70" s="14">
        <f t="shared" si="13"/>
        <v>0</v>
      </c>
      <c r="J70" s="14">
        <f t="shared" si="14"/>
        <v>0</v>
      </c>
      <c r="K70" s="3"/>
      <c r="L70" s="3"/>
    </row>
    <row r="71" spans="1:12">
      <c r="A71" s="7" t="s">
        <v>114</v>
      </c>
      <c r="B71" s="7" t="s">
        <v>60</v>
      </c>
      <c r="C71" s="14">
        <v>5</v>
      </c>
      <c r="D71" s="14"/>
      <c r="E71" s="14">
        <f t="shared" si="11"/>
        <v>0</v>
      </c>
      <c r="F71" s="7" t="s">
        <v>14</v>
      </c>
      <c r="G71" s="14"/>
      <c r="H71" s="14">
        <f t="shared" si="12"/>
        <v>0</v>
      </c>
      <c r="I71" s="14">
        <f t="shared" si="13"/>
        <v>0</v>
      </c>
      <c r="J71" s="14">
        <f t="shared" si="14"/>
        <v>0</v>
      </c>
      <c r="K71" s="3"/>
      <c r="L71" s="3"/>
    </row>
    <row r="72" spans="1:12">
      <c r="A72" s="7" t="s">
        <v>115</v>
      </c>
      <c r="B72" s="7" t="s">
        <v>60</v>
      </c>
      <c r="C72" s="14">
        <v>5</v>
      </c>
      <c r="D72" s="14"/>
      <c r="E72" s="14">
        <f t="shared" si="11"/>
        <v>0</v>
      </c>
      <c r="F72" s="7" t="s">
        <v>14</v>
      </c>
      <c r="G72" s="14"/>
      <c r="H72" s="14">
        <f t="shared" si="12"/>
        <v>0</v>
      </c>
      <c r="I72" s="14">
        <f t="shared" si="13"/>
        <v>0</v>
      </c>
      <c r="J72" s="14">
        <f t="shared" si="14"/>
        <v>0</v>
      </c>
      <c r="K72" s="3"/>
      <c r="L72" s="3"/>
    </row>
    <row r="73" spans="1:12">
      <c r="A73" s="7" t="s">
        <v>116</v>
      </c>
      <c r="B73" s="7" t="s">
        <v>60</v>
      </c>
      <c r="C73" s="14">
        <v>1</v>
      </c>
      <c r="D73" s="14"/>
      <c r="E73" s="14">
        <f t="shared" si="11"/>
        <v>0</v>
      </c>
      <c r="F73" s="7" t="s">
        <v>14</v>
      </c>
      <c r="G73" s="14"/>
      <c r="H73" s="14">
        <f t="shared" si="12"/>
        <v>0</v>
      </c>
      <c r="I73" s="14">
        <f t="shared" si="13"/>
        <v>0</v>
      </c>
      <c r="J73" s="14">
        <f t="shared" si="14"/>
        <v>0</v>
      </c>
      <c r="K73" s="3"/>
      <c r="L73" s="3"/>
    </row>
    <row r="74" spans="1:12">
      <c r="A74" s="7" t="s">
        <v>118</v>
      </c>
      <c r="B74" s="7" t="s">
        <v>74</v>
      </c>
      <c r="C74" s="14">
        <v>1</v>
      </c>
      <c r="D74" s="14"/>
      <c r="E74" s="14">
        <f>M1+Parametry!B33/100*E64+Parametry!B33/100*E65+Parametry!B33/100*E66+Parametry!B33/100*E67+Parametry!B33/100*E68+Parametry!B33/100*E69+Parametry!B33/100*E70+Parametry!B33/100*E71+Parametry!B33/100*E72+Parametry!B33/100*E73</f>
        <v>0</v>
      </c>
      <c r="F74" s="7" t="s">
        <v>14</v>
      </c>
      <c r="G74" s="14"/>
      <c r="H74" s="14">
        <f t="shared" si="12"/>
        <v>0</v>
      </c>
      <c r="I74" s="14">
        <f t="shared" si="13"/>
        <v>0</v>
      </c>
      <c r="J74" s="14">
        <f t="shared" si="14"/>
        <v>0</v>
      </c>
      <c r="K74" s="3"/>
      <c r="L74" s="3"/>
    </row>
    <row r="75" spans="1:12">
      <c r="A75" s="4" t="s">
        <v>119</v>
      </c>
      <c r="B75" s="4" t="s">
        <v>14</v>
      </c>
      <c r="C75" s="13"/>
      <c r="D75" s="13"/>
      <c r="E75" s="13">
        <f>SUM(E39:E74)</f>
        <v>0</v>
      </c>
      <c r="F75" s="4" t="s">
        <v>14</v>
      </c>
      <c r="G75" s="13"/>
      <c r="H75" s="13">
        <f>SUM(H39:H74)</f>
        <v>0</v>
      </c>
      <c r="I75" s="13"/>
      <c r="J75" s="13">
        <f>SUM(J39:J74)</f>
        <v>0</v>
      </c>
      <c r="K75" s="3"/>
      <c r="L75" s="3"/>
    </row>
    <row r="76" spans="1:12">
      <c r="A76" s="4" t="s">
        <v>120</v>
      </c>
      <c r="B76" s="4" t="s">
        <v>14</v>
      </c>
      <c r="C76" s="13"/>
      <c r="D76" s="13"/>
      <c r="E76" s="13"/>
      <c r="F76" s="4" t="s">
        <v>14</v>
      </c>
      <c r="G76" s="13"/>
      <c r="H76" s="13"/>
      <c r="I76" s="13"/>
      <c r="J76" s="13"/>
      <c r="K76" s="3"/>
      <c r="L76" s="3"/>
    </row>
    <row r="77" spans="1:12">
      <c r="A77" s="7" t="s">
        <v>121</v>
      </c>
      <c r="B77" s="7" t="s">
        <v>82</v>
      </c>
      <c r="C77" s="14">
        <v>20</v>
      </c>
      <c r="D77" s="14"/>
      <c r="E77" s="14">
        <f t="shared" ref="E77:E85" si="15">C77*D77</f>
        <v>0</v>
      </c>
      <c r="F77" s="7" t="s">
        <v>14</v>
      </c>
      <c r="G77" s="14"/>
      <c r="H77" s="14">
        <f t="shared" ref="H77:H85" si="16">C77*G77</f>
        <v>0</v>
      </c>
      <c r="I77" s="14">
        <f t="shared" ref="I77:I85" si="17">D77+G77</f>
        <v>0</v>
      </c>
      <c r="J77" s="14">
        <f t="shared" ref="J77:J85" si="18">E77+H77</f>
        <v>0</v>
      </c>
      <c r="K77" s="3"/>
      <c r="L77" s="3"/>
    </row>
    <row r="78" spans="1:12">
      <c r="A78" s="7" t="s">
        <v>122</v>
      </c>
      <c r="B78" s="7" t="s">
        <v>82</v>
      </c>
      <c r="C78" s="14">
        <v>10</v>
      </c>
      <c r="D78" s="14"/>
      <c r="E78" s="14">
        <f t="shared" si="15"/>
        <v>0</v>
      </c>
      <c r="F78" s="7" t="s">
        <v>14</v>
      </c>
      <c r="G78" s="14"/>
      <c r="H78" s="14">
        <f t="shared" si="16"/>
        <v>0</v>
      </c>
      <c r="I78" s="14">
        <f t="shared" si="17"/>
        <v>0</v>
      </c>
      <c r="J78" s="14">
        <f t="shared" si="18"/>
        <v>0</v>
      </c>
      <c r="K78" s="3"/>
      <c r="L78" s="3"/>
    </row>
    <row r="79" spans="1:12">
      <c r="A79" s="7" t="s">
        <v>123</v>
      </c>
      <c r="B79" s="7" t="s">
        <v>82</v>
      </c>
      <c r="C79" s="14">
        <v>10</v>
      </c>
      <c r="D79" s="14"/>
      <c r="E79" s="14">
        <f t="shared" si="15"/>
        <v>0</v>
      </c>
      <c r="F79" s="7" t="s">
        <v>14</v>
      </c>
      <c r="G79" s="14"/>
      <c r="H79" s="14">
        <f t="shared" si="16"/>
        <v>0</v>
      </c>
      <c r="I79" s="14">
        <f t="shared" si="17"/>
        <v>0</v>
      </c>
      <c r="J79" s="14">
        <f t="shared" si="18"/>
        <v>0</v>
      </c>
      <c r="K79" s="3"/>
      <c r="L79" s="3"/>
    </row>
    <row r="80" spans="1:12">
      <c r="A80" s="7" t="s">
        <v>124</v>
      </c>
      <c r="B80" s="7" t="s">
        <v>82</v>
      </c>
      <c r="C80" s="14">
        <v>10</v>
      </c>
      <c r="D80" s="14"/>
      <c r="E80" s="14">
        <f t="shared" si="15"/>
        <v>0</v>
      </c>
      <c r="F80" s="7" t="s">
        <v>14</v>
      </c>
      <c r="G80" s="14"/>
      <c r="H80" s="14">
        <f t="shared" si="16"/>
        <v>0</v>
      </c>
      <c r="I80" s="14">
        <f t="shared" si="17"/>
        <v>0</v>
      </c>
      <c r="J80" s="14">
        <f t="shared" si="18"/>
        <v>0</v>
      </c>
      <c r="K80" s="3"/>
      <c r="L80" s="3"/>
    </row>
    <row r="81" spans="1:12">
      <c r="A81" s="7" t="s">
        <v>125</v>
      </c>
      <c r="B81" s="7" t="s">
        <v>82</v>
      </c>
      <c r="C81" s="14">
        <v>2</v>
      </c>
      <c r="D81" s="14"/>
      <c r="E81" s="14">
        <f t="shared" si="15"/>
        <v>0</v>
      </c>
      <c r="F81" s="7" t="s">
        <v>14</v>
      </c>
      <c r="G81" s="14"/>
      <c r="H81" s="14">
        <f t="shared" si="16"/>
        <v>0</v>
      </c>
      <c r="I81" s="14">
        <f t="shared" si="17"/>
        <v>0</v>
      </c>
      <c r="J81" s="14">
        <f t="shared" si="18"/>
        <v>0</v>
      </c>
      <c r="K81" s="3"/>
      <c r="L81" s="3"/>
    </row>
    <row r="82" spans="1:12">
      <c r="A82" s="7" t="s">
        <v>126</v>
      </c>
      <c r="B82" s="7" t="s">
        <v>82</v>
      </c>
      <c r="C82" s="14">
        <v>5</v>
      </c>
      <c r="D82" s="14"/>
      <c r="E82" s="14">
        <f t="shared" si="15"/>
        <v>0</v>
      </c>
      <c r="F82" s="7" t="s">
        <v>14</v>
      </c>
      <c r="G82" s="14"/>
      <c r="H82" s="14">
        <f t="shared" si="16"/>
        <v>0</v>
      </c>
      <c r="I82" s="14">
        <f t="shared" si="17"/>
        <v>0</v>
      </c>
      <c r="J82" s="14">
        <f t="shared" si="18"/>
        <v>0</v>
      </c>
      <c r="K82" s="3"/>
      <c r="L82" s="3"/>
    </row>
    <row r="83" spans="1:12">
      <c r="A83" s="7" t="s">
        <v>127</v>
      </c>
      <c r="B83" s="7" t="s">
        <v>82</v>
      </c>
      <c r="C83" s="14">
        <v>2</v>
      </c>
      <c r="D83" s="14"/>
      <c r="E83" s="14">
        <f t="shared" si="15"/>
        <v>0</v>
      </c>
      <c r="F83" s="7" t="s">
        <v>14</v>
      </c>
      <c r="G83" s="14"/>
      <c r="H83" s="14">
        <f t="shared" si="16"/>
        <v>0</v>
      </c>
      <c r="I83" s="14">
        <f t="shared" si="17"/>
        <v>0</v>
      </c>
      <c r="J83" s="14">
        <f t="shared" si="18"/>
        <v>0</v>
      </c>
      <c r="K83" s="3"/>
      <c r="L83" s="3"/>
    </row>
    <row r="84" spans="1:12">
      <c r="A84" s="7" t="s">
        <v>128</v>
      </c>
      <c r="B84" s="7" t="s">
        <v>74</v>
      </c>
      <c r="C84" s="14">
        <v>1</v>
      </c>
      <c r="D84" s="14"/>
      <c r="E84" s="14">
        <f t="shared" si="15"/>
        <v>0</v>
      </c>
      <c r="F84" s="7" t="s">
        <v>14</v>
      </c>
      <c r="G84" s="14"/>
      <c r="H84" s="14">
        <f t="shared" si="16"/>
        <v>0</v>
      </c>
      <c r="I84" s="14">
        <f t="shared" si="17"/>
        <v>0</v>
      </c>
      <c r="J84" s="14">
        <f t="shared" si="18"/>
        <v>0</v>
      </c>
      <c r="K84" s="3"/>
      <c r="L84" s="3"/>
    </row>
    <row r="85" spans="1:12">
      <c r="A85" s="7" t="s">
        <v>129</v>
      </c>
      <c r="B85" s="7" t="s">
        <v>74</v>
      </c>
      <c r="C85" s="14">
        <v>1</v>
      </c>
      <c r="D85" s="14"/>
      <c r="E85" s="14">
        <f t="shared" si="15"/>
        <v>0</v>
      </c>
      <c r="F85" s="7" t="s">
        <v>14</v>
      </c>
      <c r="G85" s="14"/>
      <c r="H85" s="14">
        <f t="shared" si="16"/>
        <v>0</v>
      </c>
      <c r="I85" s="14">
        <f t="shared" si="17"/>
        <v>0</v>
      </c>
      <c r="J85" s="14">
        <f t="shared" si="18"/>
        <v>0</v>
      </c>
      <c r="K85" s="3"/>
      <c r="L85" s="3"/>
    </row>
    <row r="86" spans="1:12">
      <c r="A86" s="4" t="s">
        <v>130</v>
      </c>
      <c r="B86" s="4" t="s">
        <v>14</v>
      </c>
      <c r="C86" s="13"/>
      <c r="D86" s="13"/>
      <c r="E86" s="13">
        <f>SUM(E77:E85)</f>
        <v>0</v>
      </c>
      <c r="F86" s="4" t="s">
        <v>14</v>
      </c>
      <c r="G86" s="13"/>
      <c r="H86" s="13">
        <f>SUM(H77:H85)</f>
        <v>0</v>
      </c>
      <c r="I86" s="13"/>
      <c r="J86" s="13">
        <f>SUM(J77:J85)</f>
        <v>0</v>
      </c>
      <c r="K86" s="3"/>
      <c r="L86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C719D-26F5-46E2-9A7D-B63E04B6B76A}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51.7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11</v>
      </c>
      <c r="C7" s="3"/>
    </row>
    <row r="8" spans="1:3">
      <c r="A8" s="2" t="s">
        <v>13</v>
      </c>
      <c r="B8" s="6" t="s">
        <v>14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14</v>
      </c>
      <c r="C10" s="3"/>
    </row>
    <row r="11" spans="1:3">
      <c r="A11" s="2" t="s">
        <v>18</v>
      </c>
      <c r="B11" s="6" t="s">
        <v>19</v>
      </c>
      <c r="C11" s="3"/>
    </row>
    <row r="12" spans="1:3">
      <c r="A12" s="2" t="s">
        <v>20</v>
      </c>
      <c r="B12" s="6" t="s">
        <v>14</v>
      </c>
      <c r="C12" s="3"/>
    </row>
    <row r="13" spans="1:3">
      <c r="A13" s="2" t="s">
        <v>21</v>
      </c>
      <c r="B13" s="6" t="s">
        <v>14</v>
      </c>
      <c r="C13" s="3"/>
    </row>
    <row r="14" spans="1:3">
      <c r="A14" s="2" t="s">
        <v>22</v>
      </c>
      <c r="B14" s="6" t="s">
        <v>23</v>
      </c>
      <c r="C14" s="3"/>
    </row>
    <row r="15" spans="1:3">
      <c r="A15" s="2" t="s">
        <v>14</v>
      </c>
      <c r="B15" s="7" t="s">
        <v>14</v>
      </c>
      <c r="C15" s="3"/>
    </row>
    <row r="16" spans="1:3">
      <c r="A16" s="2" t="s">
        <v>24</v>
      </c>
      <c r="B16" s="8" t="s">
        <v>25</v>
      </c>
      <c r="C16" s="3"/>
    </row>
    <row r="17" spans="1:3">
      <c r="A17" s="2" t="s">
        <v>26</v>
      </c>
      <c r="B17" s="8" t="s">
        <v>27</v>
      </c>
      <c r="C17" s="3"/>
    </row>
    <row r="18" spans="1:3">
      <c r="A18" s="2" t="s">
        <v>28</v>
      </c>
      <c r="B18" s="8" t="s">
        <v>29</v>
      </c>
      <c r="C18" s="3"/>
    </row>
    <row r="19" spans="1:3">
      <c r="A19" s="2" t="s">
        <v>30</v>
      </c>
      <c r="B19" s="8" t="s">
        <v>31</v>
      </c>
      <c r="C19" s="3"/>
    </row>
    <row r="20" spans="1:3">
      <c r="A20" s="2" t="s">
        <v>32</v>
      </c>
      <c r="B20" s="8" t="s">
        <v>31</v>
      </c>
      <c r="C20" s="3"/>
    </row>
    <row r="21" spans="1:3">
      <c r="A21" s="2" t="s">
        <v>33</v>
      </c>
      <c r="B21" s="8" t="s">
        <v>31</v>
      </c>
      <c r="C21" s="3"/>
    </row>
    <row r="22" spans="1:3">
      <c r="A22" s="2" t="s">
        <v>34</v>
      </c>
      <c r="B22" s="8" t="s">
        <v>31</v>
      </c>
      <c r="C22" s="3"/>
    </row>
    <row r="23" spans="1:3">
      <c r="A23" s="2" t="s">
        <v>35</v>
      </c>
      <c r="B23" s="8" t="s">
        <v>31</v>
      </c>
      <c r="C23" s="3"/>
    </row>
    <row r="24" spans="1:3">
      <c r="A24" s="2" t="s">
        <v>36</v>
      </c>
      <c r="B24" s="8" t="s">
        <v>27</v>
      </c>
      <c r="C24" s="3"/>
    </row>
    <row r="25" spans="1:3">
      <c r="A25" s="2" t="s">
        <v>37</v>
      </c>
      <c r="B25" s="8" t="s">
        <v>31</v>
      </c>
      <c r="C25" s="3"/>
    </row>
    <row r="26" spans="1:3">
      <c r="A26" s="2" t="s">
        <v>38</v>
      </c>
      <c r="B26" s="8" t="s">
        <v>39</v>
      </c>
      <c r="C26" s="3"/>
    </row>
    <row r="27" spans="1:3">
      <c r="A27" s="2" t="s">
        <v>40</v>
      </c>
      <c r="B27" s="8" t="s">
        <v>31</v>
      </c>
      <c r="C27" s="3"/>
    </row>
    <row r="28" spans="1:3">
      <c r="A28" s="2" t="s">
        <v>41</v>
      </c>
      <c r="B28" s="8" t="s">
        <v>31</v>
      </c>
      <c r="C28" s="3"/>
    </row>
    <row r="29" spans="1:3">
      <c r="A29" s="2" t="s">
        <v>42</v>
      </c>
      <c r="B29" s="8" t="s">
        <v>31</v>
      </c>
      <c r="C29" s="3"/>
    </row>
    <row r="30" spans="1:3">
      <c r="A30" s="2" t="s">
        <v>43</v>
      </c>
      <c r="B30" s="8" t="s">
        <v>31</v>
      </c>
      <c r="C30" s="3"/>
    </row>
    <row r="31" spans="1:3" ht="24.75">
      <c r="A31" s="9" t="s">
        <v>44</v>
      </c>
      <c r="B31" s="8" t="s">
        <v>45</v>
      </c>
      <c r="C31" s="3"/>
    </row>
    <row r="32" spans="1:3">
      <c r="A32" s="2" t="s">
        <v>46</v>
      </c>
      <c r="B32" s="8" t="s">
        <v>47</v>
      </c>
      <c r="C32" s="3"/>
    </row>
    <row r="33" spans="1:2">
      <c r="A33" s="1" t="s">
        <v>48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Boss</cp:lastModifiedBy>
  <dcterms:created xsi:type="dcterms:W3CDTF">2019-11-01T08:04:48Z</dcterms:created>
  <dcterms:modified xsi:type="dcterms:W3CDTF">2020-09-18T09:18:31Z</dcterms:modified>
</cp:coreProperties>
</file>